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'BSheet'!$A$1:$G$66</definedName>
    <definedName name="_xlnm.Print_Area" localSheetId="3">'CashFlow'!$A$1:$E$62</definedName>
    <definedName name="_xlnm.Print_Area" localSheetId="2">'Equity'!$A$1:$P$44</definedName>
    <definedName name="_xlnm.Print_Area" localSheetId="0">'Income'!$A$1:$E$55</definedName>
    <definedName name="_xlnm.Print_Area" localSheetId="4">'Notes'!$A$1:$I$225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<sst xmlns="http://schemas.openxmlformats.org/spreadsheetml/2006/main" count="336" uniqueCount="255">
  <si>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</si>
  <si>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</si>
  <si>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</si>
  <si>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</si>
  <si>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</si>
  <si>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</si>
  <si>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</si>
  <si>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</si>
  <si>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</si>
  <si>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Finance Costs</t>
  </si>
  <si>
    <t>Investing Results</t>
  </si>
  <si>
    <t>Taxation</t>
  </si>
  <si>
    <t>Minority Interests</t>
  </si>
  <si>
    <t>(UNAUDITED)</t>
  </si>
  <si>
    <t>(AUDITED)</t>
  </si>
  <si>
    <t>Property, Plant and Equipment</t>
  </si>
  <si>
    <t>Inventories</t>
  </si>
  <si>
    <t>Cash and Cash Equivalents</t>
  </si>
  <si>
    <t>Share Capital</t>
  </si>
  <si>
    <t>Reserves</t>
  </si>
  <si>
    <t>Borrowings</t>
  </si>
  <si>
    <t>Condensed Consolidated Statement of Changes in Equity</t>
  </si>
  <si>
    <t xml:space="preserve">Share </t>
  </si>
  <si>
    <t>Capital</t>
  </si>
  <si>
    <t>Reserve</t>
  </si>
  <si>
    <t>Total</t>
  </si>
  <si>
    <t>Balance at beginning of year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</si>
  <si>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</si>
  <si>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</si>
  <si>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</si>
  <si>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</si>
  <si>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</si>
  <si>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</si>
  <si>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</si>
  <si>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</si>
  <si>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</si>
  <si>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</si>
  <si>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</si>
  <si>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</si>
  <si>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</si>
  <si>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</si>
  <si>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</si>
  <si>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</si>
  <si>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Seasonal or Cyclical Factors</t>
  </si>
  <si>
    <t>Dividends Paid</t>
  </si>
  <si>
    <t>Segmental Reporting</t>
  </si>
  <si>
    <t>Analysis by activities :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</si>
  <si>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</si>
  <si>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</si>
  <si>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</si>
  <si>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</si>
  <si>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</si>
  <si>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Quarter</t>
  </si>
  <si>
    <t>Under Review</t>
  </si>
  <si>
    <t>Current Year</t>
  </si>
  <si>
    <t>Profit on Sales of Unquoted Investment and/or Properties</t>
  </si>
  <si>
    <t>Quoted Securities</t>
  </si>
  <si>
    <t>under review.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</si>
  <si>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</si>
  <si>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</si>
  <si>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</si>
  <si>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</si>
  <si>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</si>
  <si>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</si>
  <si>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</si>
  <si>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Material Litigation</t>
  </si>
  <si>
    <t>Material Changes in the Quarterly Results Compared to the Results of the Preceding Quarter</t>
  </si>
  <si>
    <t>Dividend</t>
  </si>
  <si>
    <t>Share</t>
  </si>
  <si>
    <t>Premium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</si>
  <si>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</si>
  <si>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</si>
  <si>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</si>
  <si>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</si>
  <si>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</si>
  <si>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</si>
  <si>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</si>
  <si>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Adjustments for :</t>
  </si>
  <si>
    <t>Investing activities :</t>
  </si>
  <si>
    <t>Financing activities :</t>
  </si>
  <si>
    <t>Profit/(Loss)</t>
  </si>
  <si>
    <t>Before Tax</t>
  </si>
  <si>
    <t>Review of Performance of the Company and its Principal Subsidiaries</t>
  </si>
  <si>
    <t>INDIVIDUAL QUARTER</t>
  </si>
  <si>
    <t>CUMULATIVE QUARTER</t>
  </si>
  <si>
    <t>Fixed deposits pledged with licensed banks</t>
  </si>
  <si>
    <t>Group</t>
  </si>
  <si>
    <t>Company</t>
  </si>
  <si>
    <t>The Company has contingent liabilities in the form of corporate guarantees given to financial institutions</t>
  </si>
  <si>
    <t>Basic</t>
  </si>
  <si>
    <t>There were no purchases or disposal of quoted securities for the interim quarter and financial year-to-date</t>
  </si>
  <si>
    <t>Corporate Proposals</t>
  </si>
  <si>
    <t>business for the interim quarter and financial year-to-date under review.</t>
  </si>
  <si>
    <t>Cash generated from/ (used in) operations</t>
  </si>
  <si>
    <t>Preceding Audited Financial Statements</t>
  </si>
  <si>
    <t>Cash and bank balances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</si>
  <si>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</si>
  <si>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</si>
  <si>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</si>
  <si>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</si>
  <si>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</si>
  <si>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(The Condensed Consolidated Balance Sheet should be read in conjunction with the Annual Financial</t>
  </si>
  <si>
    <t>There were no corporate proposals during the quarter under review.</t>
  </si>
  <si>
    <t>Condensed Consolidated Balance Sheet</t>
  </si>
  <si>
    <t>Treasury</t>
  </si>
  <si>
    <t>Shares</t>
  </si>
  <si>
    <t xml:space="preserve"> As At</t>
  </si>
  <si>
    <t>As At</t>
  </si>
  <si>
    <t>There were no material changes in the nature and amount of estimates used in the prior interim periods of the</t>
  </si>
  <si>
    <t>current financial year or material changes in nature and amount of estimates used in prior financial years.</t>
  </si>
  <si>
    <t>Debt and Equity Securities</t>
  </si>
  <si>
    <t>The Board of Directors does not propose any dividend for the period under review.</t>
  </si>
  <si>
    <t>Weighted average number of ordinary shares</t>
  </si>
  <si>
    <t>As at the date of this report, there is no contingent liability for the Group, other than disclosed below</t>
  </si>
  <si>
    <t>(The Condensed Consolidated Cash Flow Statement should be read in conjunction with the Annual Financial Report</t>
  </si>
  <si>
    <t>Cash and cash equivalents included in the cash flow statement comprise the following balance sheet amounts :</t>
  </si>
  <si>
    <t>There were no dividends paid for the quarter under review.</t>
  </si>
  <si>
    <t>a)</t>
  </si>
  <si>
    <t>b)</t>
  </si>
  <si>
    <t>Diluted</t>
  </si>
  <si>
    <t>The interim financial statement is unaudited  and has been prepared in accordance with the requirements</t>
  </si>
  <si>
    <t>of FRS 134: Interim Financial Reporting and paragraph 9.22 of the Listing Requirements of Bursa</t>
  </si>
  <si>
    <t>Malaysia Securities Berhad.</t>
  </si>
  <si>
    <t>provide an explanation of events and transactions that are significant to an understanding of the changes</t>
  </si>
  <si>
    <t>The interim financial statement should be read in conjunction with the audited financial statement for</t>
  </si>
  <si>
    <t>Changes in Accounting Policies</t>
  </si>
  <si>
    <t>The significant accounting policies adopted are consistent with those of the audited financial statement</t>
  </si>
  <si>
    <t>subject to any qualification.</t>
  </si>
  <si>
    <t>Property Development Costs</t>
  </si>
  <si>
    <t>Retained Profits/</t>
  </si>
  <si>
    <t>(Accumulated</t>
  </si>
  <si>
    <t>Losses)</t>
  </si>
  <si>
    <t>Total Assets</t>
  </si>
  <si>
    <t>Total Equity</t>
  </si>
  <si>
    <t>Total Liabilities</t>
  </si>
  <si>
    <t>Total Equity and Liabilities</t>
  </si>
  <si>
    <t>Attributable to:</t>
  </si>
  <si>
    <t>Additional Information required by the Bursa Malaysia Securities Berhad's Listing Requirements</t>
  </si>
  <si>
    <t>Land Held for Property Development</t>
  </si>
  <si>
    <t>Minority</t>
  </si>
  <si>
    <t>Interest</t>
  </si>
  <si>
    <t>Equity</t>
  </si>
  <si>
    <t>Profit/ (Loss) Before Tax</t>
  </si>
  <si>
    <t>Net profit/ (loss) for the period</t>
  </si>
  <si>
    <t>Basic earning/ (loss) per share (sen)</t>
  </si>
  <si>
    <t>Profit/(loss) before taxation</t>
  </si>
  <si>
    <t>Nature and Amount of Unusual Items</t>
  </si>
  <si>
    <t xml:space="preserve">  Basic (Sen)</t>
  </si>
  <si>
    <t>There were no unusual items affecting assets, liabilities, equity, net income, or cash flows for the period and interim</t>
  </si>
  <si>
    <t>Other Operating Income/(Expenses)</t>
  </si>
  <si>
    <t>The furniture manufacturing activities contributed the majority of the Group's turnover.</t>
  </si>
  <si>
    <t>Furniture trading</t>
  </si>
  <si>
    <t>The diluted earning per share is not disclosed due to an anti-dilution situation for both the existing warrants and ESOS.</t>
  </si>
  <si>
    <t>financial statement under review.</t>
  </si>
  <si>
    <t>The Group has adopted the revaluation policy to review the carrying value of its land and buildings every five</t>
  </si>
  <si>
    <t>years. Surplus arising from revaluation are reflected in the revaluation reserve account.</t>
  </si>
  <si>
    <t>Revaluation</t>
  </si>
  <si>
    <t xml:space="preserve">           </t>
  </si>
  <si>
    <t>There are no material events subsequent to the end of the interim period that have not been reflected in the</t>
  </si>
  <si>
    <t>Goodwill on Consolidation</t>
  </si>
  <si>
    <t>Assets</t>
  </si>
  <si>
    <t>Total Non-Current Assets</t>
  </si>
  <si>
    <t>Total Current Assets</t>
  </si>
  <si>
    <t>Treasury Shares</t>
  </si>
  <si>
    <t>Total Equity Attributable to Shareholders of the Company</t>
  </si>
  <si>
    <t>Liabilities</t>
  </si>
  <si>
    <t>Loans and Borrowings</t>
  </si>
  <si>
    <t>Deferred Tax Liabilities</t>
  </si>
  <si>
    <t>Total Non-Current Liabilities</t>
  </si>
  <si>
    <t>Total Current Liabilities</t>
  </si>
  <si>
    <t>Receivables, Deposits and Prepayments</t>
  </si>
  <si>
    <t>Payables and Accruals</t>
  </si>
  <si>
    <t xml:space="preserve">Net Assets Per Share Attributable to Ordinary </t>
  </si>
  <si>
    <t>Profit/ (Loss) from Operations</t>
  </si>
  <si>
    <t>Profit/ (Loss) for the Period</t>
  </si>
  <si>
    <t>Shareholders of the Company</t>
  </si>
  <si>
    <t>Earnings/ (Loss) Per Share Attributable to</t>
  </si>
  <si>
    <t>Prepaid Lease Payment</t>
  </si>
  <si>
    <t>Prospects for the Current Financial Year</t>
  </si>
  <si>
    <t>14.10</t>
  </si>
  <si>
    <t>Shareholders of the Company (Note 14.13)</t>
  </si>
  <si>
    <t>Earnings Per Share Attributable to Shareholders of the Company</t>
  </si>
  <si>
    <t xml:space="preserve"> Shareholders of The Company (RM)</t>
  </si>
  <si>
    <t>FY 2009</t>
  </si>
  <si>
    <t>Tax recoverable</t>
  </si>
  <si>
    <t>01 August 2008</t>
  </si>
  <si>
    <t>Acquisition of minority interest in subsidiary</t>
  </si>
  <si>
    <t>Dividend paid to minority interest</t>
  </si>
  <si>
    <t>There were no issuances, cancellations, repurchases, resale and repayments of debt securities for the period</t>
  </si>
  <si>
    <t>Company announced that a writ of summons had been served by United Overseas Bank (M) Berhad in respect</t>
  </si>
  <si>
    <t>of a corporate guarantee issued to the bank to secure credit facilities granted to a former wholly-owned subsidiary.</t>
  </si>
  <si>
    <t>Assets Classified as Held for Sale</t>
  </si>
  <si>
    <t>Non-cash items/Non-operating items</t>
  </si>
  <si>
    <t>Dividend to minority interest</t>
  </si>
  <si>
    <t>Pursuant to the settlement agreed with the said bank, the settlement sum of RM0.8m had been paid on</t>
  </si>
  <si>
    <t>Deferred tax expense</t>
  </si>
  <si>
    <t>The current recession in the world will continue to adversely affect demand for the Group's furniture products.</t>
  </si>
  <si>
    <t>The Board will strive to minimise the impact by increasing competitiveness to increase market share.</t>
  </si>
  <si>
    <t>profitable subsidiary.</t>
  </si>
  <si>
    <t>27 August 2008. In addition to the said payment, the settlement was subject to the early repayment, by 21 May 2009,</t>
  </si>
  <si>
    <t>repayment of the said term loan by 24 equal monthly installments of RM75,000 each.</t>
  </si>
  <si>
    <t>of a term loan granted by the bank to another subsidiary. Upon the due date, the bank had agreed to accept</t>
  </si>
  <si>
    <t>31/07/2009</t>
  </si>
  <si>
    <t xml:space="preserve">supplier to facilitate the operations of the Group. </t>
  </si>
  <si>
    <r>
      <t xml:space="preserve">SYF RESOURCES BERHAD </t>
    </r>
    <r>
      <rPr>
        <b/>
        <sz val="12"/>
        <rFont val="Times New Roman"/>
        <family val="1"/>
      </rPr>
      <t>(Co. No. 364372-H)</t>
    </r>
  </si>
  <si>
    <t>Proceeds from borrowings</t>
  </si>
  <si>
    <t>FY 2010</t>
  </si>
  <si>
    <t>01 August 2009</t>
  </si>
  <si>
    <t>(The Condensed Consolidated Statement of Changes in Equity should be read in conjunction with the Annual Financial Report for the year ended 31 July 2009)</t>
  </si>
  <si>
    <t>&lt;------------------------------------ Attributable to Shareholders of the Company -----------------------------------------------&gt;</t>
  </si>
  <si>
    <t>the year ended 31 July 2009. These explanatory notes attached to the interim financial statements</t>
  </si>
  <si>
    <t>in the financial position and performance of the Group since the year ended 31 July 2009.</t>
  </si>
  <si>
    <t>for the year ended 31 July 2009.</t>
  </si>
  <si>
    <t>The audit report of the most recent annual financial statement for the year ended 31 July 2009 was not</t>
  </si>
  <si>
    <t>financial statement for the interim period under review.</t>
  </si>
  <si>
    <t>Investment holding and others</t>
  </si>
  <si>
    <t xml:space="preserve">Fixed deposits </t>
  </si>
  <si>
    <t>Proceeds from disposal of a subsidiary, net of cash disposed</t>
  </si>
  <si>
    <t>(The Condensed Consolidated Income Statement should be read in conjunction with the Annual Financial</t>
  </si>
  <si>
    <t xml:space="preserve">  Report for the year ended 31 July 2009)</t>
  </si>
  <si>
    <t xml:space="preserve">   for the year ended 31 July 2009)</t>
  </si>
  <si>
    <t xml:space="preserve">     </t>
  </si>
  <si>
    <t>For the quarter ended 31 January 2010</t>
  </si>
  <si>
    <t>As At 31 January 2010</t>
  </si>
  <si>
    <t>31/01/2009</t>
  </si>
  <si>
    <t>31/01/2010</t>
  </si>
  <si>
    <t>6 Months</t>
  </si>
  <si>
    <t>6 months period ended</t>
  </si>
  <si>
    <t>31 January 2010</t>
  </si>
  <si>
    <t>31 January 2009</t>
  </si>
  <si>
    <t>6 months ended</t>
  </si>
  <si>
    <t>Income tax refunded</t>
  </si>
  <si>
    <t xml:space="preserve">Total Group borrowings as at 31 January 2010 are as follows : </t>
  </si>
  <si>
    <t>There were no changes in the composition of the Group in the interim financial statement for the period under review.</t>
  </si>
  <si>
    <t>Traditionally the quarter under review is an off-peak period for the furniture industry.</t>
  </si>
  <si>
    <t>and existing bank guarantees totaling RM3.3m issued in favor of government authorities, utility boards and</t>
  </si>
  <si>
    <t>in respect of facilities granted to subsidiary companies amounting to RM52.7m as at 31 January 2010.</t>
  </si>
  <si>
    <t>under review. The status of the Company's Employee's Share Option Scheme ("ESOS") is as follows:-</t>
  </si>
  <si>
    <t>No of Options</t>
  </si>
  <si>
    <t>('000)</t>
  </si>
  <si>
    <t>Cancelled</t>
  </si>
  <si>
    <t>As at 1 November 2009</t>
  </si>
  <si>
    <t>As at 31 January 2010</t>
  </si>
  <si>
    <t>The Group has existing forward foreign exchange contracts to sell USD amounting to the equivalent of RM17.8m</t>
  </si>
  <si>
    <t>at the average rate of 3.4291 with various maturity dates ranging from 5 April 2010 to 10 August 2010.</t>
  </si>
  <si>
    <t>Although the Group's results show a loss, the provision of RM42,000 for income tax is made in respect of a</t>
  </si>
  <si>
    <t>Current tax expense - current</t>
  </si>
  <si>
    <t xml:space="preserve">                                 - prior year</t>
  </si>
  <si>
    <t>As at 31 March 2010, there is no material litigation or pending litigation except on 22 November 2007, the</t>
  </si>
  <si>
    <t>However, the Group suffered a lower loss of RM3.3m as compared to RM3.7m in the preceding quarter.</t>
  </si>
  <si>
    <t>The quarter under review showed a drop of 40.1% in turnover from RM51.4m previously to RM36.6m.</t>
  </si>
  <si>
    <t>in the corresponding period last year. The loss incurred for the period was RM3.3m arising from lower</t>
  </si>
  <si>
    <t xml:space="preserve">The Group registered RM36.6m in turnover for the quarter ended 31 January 2010 as compared to RM41.2m </t>
  </si>
  <si>
    <t>This is mainly due to the quarter under review being traditionally an off peak season for furniture industry.</t>
  </si>
  <si>
    <t>turnover and increase of material costs and overheads.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</si>
</sst>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73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1" xfId="15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4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173" fontId="2" fillId="0" borderId="0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5" xfId="15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3" fontId="10" fillId="0" borderId="0" xfId="15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10" fillId="0" borderId="0" xfId="15" applyNumberFormat="1" applyFont="1" applyFill="1" applyBorder="1" applyAlignment="1">
      <alignment/>
    </xf>
    <xf numFmtId="0" fontId="16" fillId="0" borderId="0" xfId="0" applyFont="1" applyFill="1" applyAlignment="1">
      <alignment/>
    </xf>
    <xf numFmtId="43" fontId="10" fillId="0" borderId="6" xfId="15" applyFont="1" applyFill="1" applyBorder="1" applyAlignment="1">
      <alignment/>
    </xf>
    <xf numFmtId="0" fontId="12" fillId="0" borderId="0" xfId="0" applyFont="1" applyFill="1" applyAlignment="1">
      <alignment/>
    </xf>
    <xf numFmtId="43" fontId="5" fillId="0" borderId="0" xfId="15" applyNumberFormat="1" applyFont="1" applyFill="1" applyAlignment="1">
      <alignment/>
    </xf>
    <xf numFmtId="173" fontId="10" fillId="0" borderId="1" xfId="15" applyNumberFormat="1" applyFont="1" applyFill="1" applyBorder="1" applyAlignment="1">
      <alignment/>
    </xf>
    <xf numFmtId="43" fontId="10" fillId="0" borderId="0" xfId="15" applyFont="1" applyFill="1" applyBorder="1" applyAlignment="1">
      <alignment/>
    </xf>
    <xf numFmtId="0" fontId="10" fillId="0" borderId="0" xfId="0" applyFont="1" applyFill="1" applyAlignment="1">
      <alignment horizontal="left"/>
    </xf>
    <xf numFmtId="173" fontId="2" fillId="0" borderId="7" xfId="15" applyNumberFormat="1" applyFont="1" applyFill="1" applyBorder="1" applyAlignment="1">
      <alignment/>
    </xf>
    <xf numFmtId="173" fontId="2" fillId="0" borderId="8" xfId="15" applyNumberFormat="1" applyFont="1" applyFill="1" applyBorder="1" applyAlignment="1">
      <alignment/>
    </xf>
    <xf numFmtId="173" fontId="2" fillId="0" borderId="9" xfId="15" applyNumberFormat="1" applyFont="1" applyFill="1" applyBorder="1" applyAlignment="1">
      <alignment/>
    </xf>
    <xf numFmtId="173" fontId="2" fillId="0" borderId="10" xfId="15" applyNumberFormat="1" applyFont="1" applyFill="1" applyBorder="1" applyAlignment="1">
      <alignment/>
    </xf>
    <xf numFmtId="173" fontId="2" fillId="0" borderId="11" xfId="15" applyNumberFormat="1" applyFont="1" applyFill="1" applyBorder="1" applyAlignment="1">
      <alignment/>
    </xf>
    <xf numFmtId="43" fontId="2" fillId="0" borderId="2" xfId="15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Fill="1" applyAlignment="1">
      <alignment horizontal="right"/>
    </xf>
    <xf numFmtId="172" fontId="14" fillId="0" borderId="0" xfId="15" applyNumberFormat="1" applyFont="1" applyFill="1" applyAlignment="1">
      <alignment horizontal="center"/>
    </xf>
    <xf numFmtId="0" fontId="2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3" fontId="2" fillId="0" borderId="17" xfId="15" applyNumberFormat="1" applyFont="1" applyFill="1" applyBorder="1" applyAlignment="1">
      <alignment/>
    </xf>
    <xf numFmtId="173" fontId="2" fillId="0" borderId="18" xfId="15" applyNumberFormat="1" applyFont="1" applyFill="1" applyBorder="1" applyAlignment="1">
      <alignment/>
    </xf>
    <xf numFmtId="173" fontId="2" fillId="0" borderId="19" xfId="15" applyNumberFormat="1" applyFont="1" applyFill="1" applyBorder="1" applyAlignment="1">
      <alignment/>
    </xf>
    <xf numFmtId="173" fontId="2" fillId="0" borderId="20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13" xfId="15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14" fillId="0" borderId="0" xfId="0" applyFont="1" applyFill="1" applyAlignment="1" quotePrefix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73" fontId="2" fillId="0" borderId="24" xfId="15" applyNumberFormat="1" applyFont="1" applyFill="1" applyBorder="1" applyAlignment="1">
      <alignment horizontal="center" vertical="center"/>
    </xf>
    <xf numFmtId="173" fontId="2" fillId="0" borderId="25" xfId="15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7">
      <selection activeCell="B31" sqref="B31"/>
    </sheetView>
  </sheetViews>
  <sheetFormatPr defaultColWidth="9.140625" defaultRowHeight="12.75"/>
  <cols>
    <col min="1" max="1" width="33.7109375" style="2" customWidth="1"/>
    <col min="2" max="5" width="13.7109375" style="12" customWidth="1"/>
    <col min="6" max="16384" width="9.140625" style="2" customWidth="1"/>
  </cols>
  <sheetData>
    <row r="1" ht="18.75">
      <c r="A1" s="11" t="s">
        <v>204</v>
      </c>
    </row>
    <row r="3" spans="1:4" ht="14.25">
      <c r="A3" s="1" t="s">
        <v>0</v>
      </c>
      <c r="B3" s="16"/>
      <c r="C3" s="16"/>
      <c r="D3" s="16"/>
    </row>
    <row r="4" spans="1:4" ht="14.25">
      <c r="A4" s="1" t="s">
        <v>222</v>
      </c>
      <c r="B4" s="16"/>
      <c r="C4" s="16"/>
      <c r="D4" s="16"/>
    </row>
    <row r="5" spans="1:4" ht="14.25">
      <c r="A5" s="1"/>
      <c r="B5" s="16"/>
      <c r="C5" s="16"/>
      <c r="D5" s="16"/>
    </row>
    <row r="6" ht="13.5" thickBot="1"/>
    <row r="7" spans="2:5" ht="13.5" thickBot="1">
      <c r="B7" s="93" t="s">
        <v>83</v>
      </c>
      <c r="C7" s="94"/>
      <c r="D7" s="93" t="s">
        <v>84</v>
      </c>
      <c r="E7" s="94"/>
    </row>
    <row r="8" spans="2:5" ht="12.75">
      <c r="B8" s="17"/>
      <c r="C8" s="75"/>
      <c r="D8" s="17"/>
      <c r="E8" s="75"/>
    </row>
    <row r="9" spans="2:5" ht="12.75">
      <c r="B9" s="18" t="s">
        <v>206</v>
      </c>
      <c r="C9" s="76" t="s">
        <v>183</v>
      </c>
      <c r="D9" s="18" t="s">
        <v>206</v>
      </c>
      <c r="E9" s="76" t="s">
        <v>183</v>
      </c>
    </row>
    <row r="10" spans="2:5" ht="12.75">
      <c r="B10" s="19" t="s">
        <v>1</v>
      </c>
      <c r="C10" s="77" t="s">
        <v>2</v>
      </c>
      <c r="D10" s="19" t="s">
        <v>226</v>
      </c>
      <c r="E10" s="77" t="s">
        <v>226</v>
      </c>
    </row>
    <row r="11" spans="2:5" ht="12.75">
      <c r="B11" s="19" t="s">
        <v>3</v>
      </c>
      <c r="C11" s="77" t="s">
        <v>3</v>
      </c>
      <c r="D11" s="19" t="s">
        <v>4</v>
      </c>
      <c r="E11" s="77" t="s">
        <v>4</v>
      </c>
    </row>
    <row r="12" spans="2:5" ht="12.75">
      <c r="B12" s="20" t="s">
        <v>225</v>
      </c>
      <c r="C12" s="78" t="s">
        <v>224</v>
      </c>
      <c r="D12" s="19" t="s">
        <v>5</v>
      </c>
      <c r="E12" s="77" t="s">
        <v>5</v>
      </c>
    </row>
    <row r="13" spans="2:5" ht="13.5" thickBot="1">
      <c r="B13" s="21"/>
      <c r="C13" s="79"/>
      <c r="D13" s="22"/>
      <c r="E13" s="80"/>
    </row>
    <row r="14" spans="2:5" ht="12.75">
      <c r="B14" s="71" t="s">
        <v>6</v>
      </c>
      <c r="C14" s="81" t="s">
        <v>6</v>
      </c>
      <c r="D14" s="71" t="s">
        <v>6</v>
      </c>
      <c r="E14" s="82" t="s">
        <v>6</v>
      </c>
    </row>
    <row r="15" spans="2:5" ht="12.75">
      <c r="B15" s="17"/>
      <c r="C15" s="28"/>
      <c r="D15" s="17"/>
      <c r="E15" s="75"/>
    </row>
    <row r="16" spans="1:5" ht="12.75">
      <c r="A16" s="2" t="s">
        <v>7</v>
      </c>
      <c r="B16" s="65">
        <v>36584</v>
      </c>
      <c r="C16" s="83">
        <v>41162</v>
      </c>
      <c r="D16" s="65">
        <v>88032</v>
      </c>
      <c r="E16" s="83">
        <v>98080</v>
      </c>
    </row>
    <row r="17" spans="2:5" ht="12.75">
      <c r="B17" s="65"/>
      <c r="C17" s="83"/>
      <c r="D17" s="65"/>
      <c r="E17" s="83"/>
    </row>
    <row r="18" spans="1:5" ht="12.75">
      <c r="A18" s="2" t="s">
        <v>8</v>
      </c>
      <c r="B18" s="65">
        <v>-38636</v>
      </c>
      <c r="C18" s="83">
        <v>-41400</v>
      </c>
      <c r="D18" s="65">
        <v>-92339</v>
      </c>
      <c r="E18" s="83">
        <v>-95326</v>
      </c>
    </row>
    <row r="19" spans="2:5" ht="12.75">
      <c r="B19" s="65"/>
      <c r="C19" s="83"/>
      <c r="D19" s="65"/>
      <c r="E19" s="83"/>
    </row>
    <row r="20" spans="1:5" ht="12.75">
      <c r="A20" s="2" t="s">
        <v>149</v>
      </c>
      <c r="B20" s="65">
        <v>513</v>
      </c>
      <c r="C20" s="83">
        <v>-1576</v>
      </c>
      <c r="D20" s="65">
        <f>87+657</f>
        <v>744</v>
      </c>
      <c r="E20" s="83">
        <v>-2418</v>
      </c>
    </row>
    <row r="21" spans="2:5" ht="12.75">
      <c r="B21" s="66"/>
      <c r="C21" s="84"/>
      <c r="D21" s="67"/>
      <c r="E21" s="84"/>
    </row>
    <row r="22" spans="1:5" ht="12.75">
      <c r="A22" s="2" t="s">
        <v>173</v>
      </c>
      <c r="B22" s="65">
        <f>B16+B18+B20</f>
        <v>-1539</v>
      </c>
      <c r="C22" s="83">
        <f>C16+C18+C20</f>
        <v>-1814</v>
      </c>
      <c r="D22" s="65">
        <f>D16+D18+D20</f>
        <v>-3563</v>
      </c>
      <c r="E22" s="83">
        <f>E16+E18+E20</f>
        <v>336</v>
      </c>
    </row>
    <row r="23" spans="2:5" ht="12.75">
      <c r="B23" s="65"/>
      <c r="C23" s="83"/>
      <c r="D23" s="65"/>
      <c r="E23" s="83"/>
    </row>
    <row r="24" spans="1:5" ht="12.75">
      <c r="A24" s="2" t="s">
        <v>9</v>
      </c>
      <c r="B24" s="65">
        <v>-1932</v>
      </c>
      <c r="C24" s="83">
        <v>-1730</v>
      </c>
      <c r="D24" s="65">
        <v>-3589</v>
      </c>
      <c r="E24" s="83">
        <v>-3430</v>
      </c>
    </row>
    <row r="25" spans="2:5" ht="12.75">
      <c r="B25" s="65"/>
      <c r="C25" s="83"/>
      <c r="D25" s="65"/>
      <c r="E25" s="83"/>
    </row>
    <row r="26" spans="1:5" ht="12.75">
      <c r="A26" s="2" t="s">
        <v>10</v>
      </c>
      <c r="B26" s="65">
        <v>0</v>
      </c>
      <c r="C26" s="83">
        <v>0</v>
      </c>
      <c r="D26" s="65">
        <v>0</v>
      </c>
      <c r="E26" s="83">
        <v>0</v>
      </c>
    </row>
    <row r="27" spans="2:5" ht="12.75">
      <c r="B27" s="66"/>
      <c r="C27" s="84"/>
      <c r="D27" s="67"/>
      <c r="E27" s="84"/>
    </row>
    <row r="28" spans="1:5" ht="12.75">
      <c r="A28" s="2" t="s">
        <v>142</v>
      </c>
      <c r="B28" s="65">
        <f>B22+B24+B26</f>
        <v>-3471</v>
      </c>
      <c r="C28" s="83">
        <f>C22+C24+C26</f>
        <v>-3544</v>
      </c>
      <c r="D28" s="65">
        <f>D22+D24+D26</f>
        <v>-7152</v>
      </c>
      <c r="E28" s="83">
        <f>E22+E24+E26</f>
        <v>-3094</v>
      </c>
    </row>
    <row r="29" spans="2:5" ht="12.75">
      <c r="B29" s="65"/>
      <c r="C29" s="83"/>
      <c r="D29" s="65"/>
      <c r="E29" s="83"/>
    </row>
    <row r="30" spans="1:5" ht="12.75">
      <c r="A30" s="2" t="s">
        <v>11</v>
      </c>
      <c r="B30" s="65">
        <v>175</v>
      </c>
      <c r="C30" s="83">
        <v>21</v>
      </c>
      <c r="D30" s="65">
        <v>202</v>
      </c>
      <c r="E30" s="83">
        <v>-58</v>
      </c>
    </row>
    <row r="31" spans="2:5" ht="12.75">
      <c r="B31" s="66"/>
      <c r="C31" s="84"/>
      <c r="D31" s="67"/>
      <c r="E31" s="84"/>
    </row>
    <row r="32" spans="1:5" ht="13.5" thickBot="1">
      <c r="A32" s="2" t="s">
        <v>174</v>
      </c>
      <c r="B32" s="68">
        <f>B28+B30</f>
        <v>-3296</v>
      </c>
      <c r="C32" s="85">
        <f>C28+C30</f>
        <v>-3523</v>
      </c>
      <c r="D32" s="69">
        <f>D28+D30</f>
        <v>-6950</v>
      </c>
      <c r="E32" s="85">
        <f>E28+E30</f>
        <v>-3152</v>
      </c>
    </row>
    <row r="33" spans="2:5" ht="13.5" thickTop="1">
      <c r="B33" s="65"/>
      <c r="C33" s="83"/>
      <c r="D33" s="65"/>
      <c r="E33" s="83"/>
    </row>
    <row r="34" spans="1:5" ht="12.75">
      <c r="A34" s="2" t="s">
        <v>136</v>
      </c>
      <c r="B34" s="65"/>
      <c r="C34" s="83"/>
      <c r="D34" s="65"/>
      <c r="E34" s="83"/>
    </row>
    <row r="35" spans="2:5" ht="12.75">
      <c r="B35" s="65"/>
      <c r="C35" s="83"/>
      <c r="D35" s="65"/>
      <c r="E35" s="83"/>
    </row>
    <row r="36" spans="1:5" ht="12.75">
      <c r="A36" s="2" t="s">
        <v>175</v>
      </c>
      <c r="B36" s="65">
        <f>+B40-B38</f>
        <v>-3269</v>
      </c>
      <c r="C36" s="83">
        <f>+C40-C38</f>
        <v>-3490</v>
      </c>
      <c r="D36" s="65">
        <f>+D40-D38</f>
        <v>-7013</v>
      </c>
      <c r="E36" s="83">
        <f>+E40-E38</f>
        <v>-3186</v>
      </c>
    </row>
    <row r="37" spans="2:5" ht="12.75">
      <c r="B37" s="65"/>
      <c r="C37" s="83"/>
      <c r="D37" s="65"/>
      <c r="E37" s="83"/>
    </row>
    <row r="38" spans="1:5" ht="12.75">
      <c r="A38" s="2" t="s">
        <v>12</v>
      </c>
      <c r="B38" s="65">
        <f>+D38-90</f>
        <v>-27</v>
      </c>
      <c r="C38" s="83">
        <v>-33</v>
      </c>
      <c r="D38" s="65">
        <v>63</v>
      </c>
      <c r="E38" s="83">
        <v>34</v>
      </c>
    </row>
    <row r="39" spans="2:5" ht="12.75">
      <c r="B39" s="65"/>
      <c r="C39" s="83"/>
      <c r="D39" s="65"/>
      <c r="E39" s="83"/>
    </row>
    <row r="40" spans="1:5" ht="13.5" thickBot="1">
      <c r="A40" s="2" t="s">
        <v>174</v>
      </c>
      <c r="B40" s="68">
        <f>+B32</f>
        <v>-3296</v>
      </c>
      <c r="C40" s="85">
        <f>+C32</f>
        <v>-3523</v>
      </c>
      <c r="D40" s="69">
        <f>+D32</f>
        <v>-6950</v>
      </c>
      <c r="E40" s="85">
        <f>+E32</f>
        <v>-3152</v>
      </c>
    </row>
    <row r="41" spans="2:5" ht="13.5" thickTop="1">
      <c r="B41" s="65"/>
      <c r="C41" s="86"/>
      <c r="D41" s="65"/>
      <c r="E41" s="83"/>
    </row>
    <row r="42" spans="1:5" ht="12.75">
      <c r="A42" s="2" t="s">
        <v>176</v>
      </c>
      <c r="B42" s="17"/>
      <c r="C42" s="28"/>
      <c r="D42" s="17"/>
      <c r="E42" s="75"/>
    </row>
    <row r="43" spans="1:5" ht="12.75">
      <c r="A43" s="2" t="s">
        <v>180</v>
      </c>
      <c r="B43" s="17"/>
      <c r="C43" s="28"/>
      <c r="D43" s="17"/>
      <c r="E43" s="75"/>
    </row>
    <row r="44" spans="2:5" ht="12.75">
      <c r="B44" s="17"/>
      <c r="C44" s="28"/>
      <c r="D44" s="17"/>
      <c r="E44" s="75"/>
    </row>
    <row r="45" spans="1:5" ht="12.75">
      <c r="A45" s="2" t="s">
        <v>147</v>
      </c>
      <c r="B45" s="70">
        <f>+Notes!E221</f>
        <v>-3.89023098618367</v>
      </c>
      <c r="C45" s="87">
        <f>+Notes!F221</f>
        <v>-4.153229165427045</v>
      </c>
      <c r="D45" s="70">
        <f>+Notes!G221</f>
        <v>-8.345729552189072</v>
      </c>
      <c r="E45" s="88">
        <f>+Notes!H221</f>
        <v>-3.7914579143411364</v>
      </c>
    </row>
    <row r="46" spans="2:5" ht="13.5" thickBot="1">
      <c r="B46" s="23"/>
      <c r="C46" s="89"/>
      <c r="D46" s="23"/>
      <c r="E46" s="90"/>
    </row>
    <row r="49" ht="13.5">
      <c r="A49" s="4" t="s">
        <v>218</v>
      </c>
    </row>
    <row r="50" ht="13.5">
      <c r="A50" s="4" t="s">
        <v>219</v>
      </c>
    </row>
  </sheetData>
  <mergeCells count="2">
    <mergeCell ref="B7:C7"/>
    <mergeCell ref="D7:E7"/>
  </mergeCells>
  <printOptions/>
  <pageMargins left="0.7480314960629921" right="0.11811023622047245" top="0.984251968503937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17">
      <selection activeCell="D24" sqref="D24"/>
    </sheetView>
  </sheetViews>
  <sheetFormatPr defaultColWidth="9.140625" defaultRowHeight="12.75"/>
  <cols>
    <col min="1" max="1" width="3.7109375" style="9" customWidth="1"/>
    <col min="2" max="2" width="42.7109375" style="2" customWidth="1"/>
    <col min="3" max="3" width="7.7109375" style="2" customWidth="1"/>
    <col min="4" max="4" width="13.7109375" style="12" customWidth="1"/>
    <col min="5" max="5" width="3.7109375" style="2" customWidth="1"/>
    <col min="6" max="6" width="13.7109375" style="12" customWidth="1"/>
    <col min="7" max="7" width="9.140625" style="2" customWidth="1"/>
    <col min="8" max="8" width="9.8515625" style="2" bestFit="1" customWidth="1"/>
    <col min="9" max="16384" width="9.140625" style="2" customWidth="1"/>
  </cols>
  <sheetData>
    <row r="1" spans="1:3" ht="18.75">
      <c r="A1" s="11" t="s">
        <v>204</v>
      </c>
      <c r="B1" s="1"/>
      <c r="C1" s="1"/>
    </row>
    <row r="3" spans="1:3" ht="14.25">
      <c r="A3" s="1" t="s">
        <v>103</v>
      </c>
      <c r="B3" s="1"/>
      <c r="C3" s="1"/>
    </row>
    <row r="4" spans="1:3" ht="14.25">
      <c r="A4" s="1" t="s">
        <v>223</v>
      </c>
      <c r="B4" s="1"/>
      <c r="C4" s="1"/>
    </row>
    <row r="6" spans="4:6" ht="12.75">
      <c r="D6" s="24" t="s">
        <v>13</v>
      </c>
      <c r="E6" s="3"/>
      <c r="F6" s="24" t="s">
        <v>14</v>
      </c>
    </row>
    <row r="7" spans="4:6" ht="12.75">
      <c r="D7" s="25" t="s">
        <v>106</v>
      </c>
      <c r="E7" s="5"/>
      <c r="F7" s="25" t="s">
        <v>107</v>
      </c>
    </row>
    <row r="8" spans="4:6" ht="12.75">
      <c r="D8" s="26" t="s">
        <v>225</v>
      </c>
      <c r="E8" s="6"/>
      <c r="F8" s="26" t="s">
        <v>202</v>
      </c>
    </row>
    <row r="9" spans="4:6" ht="12.75">
      <c r="D9" s="27" t="s">
        <v>6</v>
      </c>
      <c r="E9" s="7"/>
      <c r="F9" s="27" t="s">
        <v>6</v>
      </c>
    </row>
    <row r="10" spans="1:6" ht="12.75">
      <c r="A10" s="43" t="s">
        <v>160</v>
      </c>
      <c r="B10" s="8"/>
      <c r="C10" s="8"/>
      <c r="D10" s="28"/>
      <c r="E10" s="8"/>
      <c r="F10" s="24"/>
    </row>
    <row r="11" spans="2:6" ht="12.75">
      <c r="B11" s="8" t="s">
        <v>15</v>
      </c>
      <c r="C11" s="8"/>
      <c r="D11" s="29">
        <v>104679</v>
      </c>
      <c r="E11" s="29"/>
      <c r="F11" s="29">
        <v>106953</v>
      </c>
    </row>
    <row r="12" spans="2:6" ht="12.75">
      <c r="B12" s="8" t="s">
        <v>177</v>
      </c>
      <c r="C12" s="8"/>
      <c r="D12" s="29">
        <v>2324</v>
      </c>
      <c r="E12" s="29"/>
      <c r="F12" s="29">
        <v>2338</v>
      </c>
    </row>
    <row r="13" spans="2:6" ht="12.75">
      <c r="B13" s="8" t="s">
        <v>159</v>
      </c>
      <c r="C13" s="8"/>
      <c r="D13" s="29">
        <v>995</v>
      </c>
      <c r="E13" s="29"/>
      <c r="F13" s="29">
        <v>1017</v>
      </c>
    </row>
    <row r="14" spans="1:6" ht="12.75">
      <c r="A14" s="43"/>
      <c r="B14" s="8" t="s">
        <v>138</v>
      </c>
      <c r="C14" s="8"/>
      <c r="D14" s="29">
        <v>0</v>
      </c>
      <c r="E14" s="29"/>
      <c r="F14" s="29">
        <v>205</v>
      </c>
    </row>
    <row r="15" spans="1:6" ht="12.75">
      <c r="A15" s="43"/>
      <c r="B15" s="8"/>
      <c r="C15" s="8"/>
      <c r="D15" s="29"/>
      <c r="E15" s="29"/>
      <c r="F15" s="13"/>
    </row>
    <row r="16" spans="1:6" ht="12.75">
      <c r="A16" s="43" t="s">
        <v>161</v>
      </c>
      <c r="B16" s="8"/>
      <c r="C16" s="8"/>
      <c r="D16" s="41">
        <f>SUM(D11:D15)</f>
        <v>107998</v>
      </c>
      <c r="E16" s="29"/>
      <c r="F16" s="41">
        <f>SUM(F11:F15)</f>
        <v>110513</v>
      </c>
    </row>
    <row r="17" spans="1:6" ht="12.75">
      <c r="A17" s="43"/>
      <c r="B17" s="8"/>
      <c r="C17" s="8"/>
      <c r="D17" s="29"/>
      <c r="E17" s="29"/>
      <c r="F17" s="13"/>
    </row>
    <row r="18" spans="1:6" ht="12.75">
      <c r="A18" s="43"/>
      <c r="B18" s="8"/>
      <c r="C18" s="8"/>
      <c r="D18" s="29"/>
      <c r="E18" s="29"/>
      <c r="F18" s="13"/>
    </row>
    <row r="19" spans="1:6" ht="12.75">
      <c r="A19" s="72"/>
      <c r="B19" s="8" t="s">
        <v>128</v>
      </c>
      <c r="C19" s="8"/>
      <c r="D19" s="29">
        <v>0</v>
      </c>
      <c r="E19" s="29"/>
      <c r="F19" s="29">
        <v>8518</v>
      </c>
    </row>
    <row r="20" spans="1:6" ht="12.75">
      <c r="A20" s="72"/>
      <c r="B20" s="8" t="s">
        <v>191</v>
      </c>
      <c r="C20" s="8"/>
      <c r="D20" s="29">
        <v>9245</v>
      </c>
      <c r="E20" s="29"/>
      <c r="F20" s="29">
        <v>9278</v>
      </c>
    </row>
    <row r="21" spans="1:6" ht="12.75">
      <c r="A21" s="43"/>
      <c r="B21" s="8" t="s">
        <v>16</v>
      </c>
      <c r="C21" s="8"/>
      <c r="D21" s="13">
        <v>31476</v>
      </c>
      <c r="E21" s="13"/>
      <c r="F21" s="13">
        <v>28857</v>
      </c>
    </row>
    <row r="22" spans="1:6" ht="12.75">
      <c r="A22" s="43"/>
      <c r="B22" s="8" t="s">
        <v>170</v>
      </c>
      <c r="C22" s="8"/>
      <c r="D22" s="13">
        <v>13608</v>
      </c>
      <c r="E22" s="13"/>
      <c r="F22" s="13">
        <v>20870</v>
      </c>
    </row>
    <row r="23" spans="1:6" ht="12.75">
      <c r="A23" s="43"/>
      <c r="B23" s="8" t="s">
        <v>184</v>
      </c>
      <c r="C23" s="8"/>
      <c r="D23" s="13">
        <v>748</v>
      </c>
      <c r="E23" s="13"/>
      <c r="F23" s="13">
        <v>618</v>
      </c>
    </row>
    <row r="24" spans="1:6" ht="12.75">
      <c r="A24" s="43"/>
      <c r="B24" s="8" t="s">
        <v>17</v>
      </c>
      <c r="C24" s="8"/>
      <c r="D24" s="13">
        <v>1797</v>
      </c>
      <c r="E24" s="13"/>
      <c r="F24" s="13">
        <v>2194</v>
      </c>
    </row>
    <row r="25" spans="1:6" ht="12.75">
      <c r="A25" s="43"/>
      <c r="B25" s="8"/>
      <c r="C25" s="8"/>
      <c r="D25" s="13"/>
      <c r="E25" s="13"/>
      <c r="F25" s="13"/>
    </row>
    <row r="26" spans="1:6" ht="12.75">
      <c r="A26" s="43" t="s">
        <v>162</v>
      </c>
      <c r="B26" s="8"/>
      <c r="C26" s="8"/>
      <c r="D26" s="41">
        <f>SUM(D19:D25)</f>
        <v>56874</v>
      </c>
      <c r="E26" s="13"/>
      <c r="F26" s="41">
        <f>SUM(F19:F25)</f>
        <v>70335</v>
      </c>
    </row>
    <row r="27" spans="1:6" ht="12.75">
      <c r="A27" s="43"/>
      <c r="B27" s="8"/>
      <c r="C27" s="8"/>
      <c r="D27" s="29"/>
      <c r="E27" s="13"/>
      <c r="F27" s="29"/>
    </row>
    <row r="28" spans="1:6" ht="13.5" thickBot="1">
      <c r="A28" s="43" t="s">
        <v>132</v>
      </c>
      <c r="B28" s="8"/>
      <c r="C28" s="8"/>
      <c r="D28" s="14">
        <f>D16+D26</f>
        <v>164872</v>
      </c>
      <c r="E28" s="13"/>
      <c r="F28" s="14">
        <f>F16+F26</f>
        <v>180848</v>
      </c>
    </row>
    <row r="29" spans="1:6" ht="13.5" thickTop="1">
      <c r="A29" s="43"/>
      <c r="B29" s="8"/>
      <c r="C29" s="8"/>
      <c r="D29" s="29"/>
      <c r="E29" s="13"/>
      <c r="F29" s="29"/>
    </row>
    <row r="30" spans="4:6" ht="12.75">
      <c r="D30" s="13"/>
      <c r="E30" s="13"/>
      <c r="F30" s="13"/>
    </row>
    <row r="31" spans="1:6" ht="12.75">
      <c r="A31" s="9" t="s">
        <v>141</v>
      </c>
      <c r="D31" s="13"/>
      <c r="E31" s="13"/>
      <c r="F31" s="13"/>
    </row>
    <row r="32" spans="2:6" ht="12.75">
      <c r="B32" s="2" t="s">
        <v>18</v>
      </c>
      <c r="D32" s="13">
        <f>Equity!B24</f>
        <v>84070</v>
      </c>
      <c r="E32" s="13"/>
      <c r="F32" s="13">
        <v>84070</v>
      </c>
    </row>
    <row r="33" spans="2:6" ht="12.75">
      <c r="B33" s="2" t="s">
        <v>19</v>
      </c>
      <c r="D33" s="29">
        <f>+Equity!F24+Equity!H24+Equity!J24</f>
        <v>-55998</v>
      </c>
      <c r="E33" s="13"/>
      <c r="F33" s="29">
        <v>-48985</v>
      </c>
    </row>
    <row r="34" spans="2:6" ht="12.75">
      <c r="B34" s="2" t="s">
        <v>163</v>
      </c>
      <c r="D34" s="29">
        <f>Equity!D24</f>
        <v>-39</v>
      </c>
      <c r="E34" s="29"/>
      <c r="F34" s="29">
        <v>-39</v>
      </c>
    </row>
    <row r="35" spans="4:6" ht="12.75">
      <c r="D35" s="30"/>
      <c r="E35" s="29"/>
      <c r="F35" s="30"/>
    </row>
    <row r="36" spans="1:6" ht="12.75">
      <c r="A36" s="9" t="s">
        <v>164</v>
      </c>
      <c r="D36" s="13">
        <f>SUM(D32:D35)</f>
        <v>28033</v>
      </c>
      <c r="E36" s="13"/>
      <c r="F36" s="13">
        <f>SUM(F32:F35)</f>
        <v>35046</v>
      </c>
    </row>
    <row r="37" spans="4:6" ht="12.75">
      <c r="D37" s="13"/>
      <c r="E37" s="13"/>
      <c r="F37" s="13"/>
    </row>
    <row r="38" spans="1:6" ht="12.75">
      <c r="A38" s="9" t="s">
        <v>12</v>
      </c>
      <c r="D38" s="13">
        <f>+Equity!N24</f>
        <v>477</v>
      </c>
      <c r="E38" s="13"/>
      <c r="F38" s="13">
        <v>2180</v>
      </c>
    </row>
    <row r="39" spans="4:6" ht="12.75">
      <c r="D39" s="13"/>
      <c r="E39" s="13"/>
      <c r="F39" s="13"/>
    </row>
    <row r="40" spans="1:6" ht="12.75">
      <c r="A40" s="9" t="s">
        <v>133</v>
      </c>
      <c r="D40" s="41">
        <f>SUM(D36:D39)</f>
        <v>28510</v>
      </c>
      <c r="E40" s="13"/>
      <c r="F40" s="41">
        <f>SUM(F36:F39)</f>
        <v>37226</v>
      </c>
    </row>
    <row r="41" spans="4:6" ht="12.75">
      <c r="D41" s="13"/>
      <c r="E41" s="13"/>
      <c r="F41" s="13"/>
    </row>
    <row r="42" spans="1:6" ht="12.75">
      <c r="A42" s="9" t="s">
        <v>165</v>
      </c>
      <c r="D42" s="13"/>
      <c r="E42" s="13"/>
      <c r="F42" s="13"/>
    </row>
    <row r="43" spans="2:6" ht="12.75">
      <c r="B43" s="2" t="s">
        <v>166</v>
      </c>
      <c r="D43" s="13">
        <v>37172</v>
      </c>
      <c r="E43" s="13"/>
      <c r="F43" s="13">
        <v>70266</v>
      </c>
    </row>
    <row r="44" spans="2:6" ht="12.75">
      <c r="B44" s="2" t="s">
        <v>167</v>
      </c>
      <c r="D44" s="13">
        <v>4811</v>
      </c>
      <c r="E44" s="13"/>
      <c r="F44" s="13">
        <v>4880</v>
      </c>
    </row>
    <row r="45" spans="4:6" ht="12.75">
      <c r="D45" s="13"/>
      <c r="E45" s="13"/>
      <c r="F45" s="13"/>
    </row>
    <row r="46" spans="1:6" ht="12.75">
      <c r="A46" s="9" t="s">
        <v>168</v>
      </c>
      <c r="D46" s="41">
        <f>SUM(D43:D45)</f>
        <v>41983</v>
      </c>
      <c r="E46" s="13"/>
      <c r="F46" s="41">
        <f>SUM(F43:F45)</f>
        <v>75146</v>
      </c>
    </row>
    <row r="47" spans="4:6" ht="12.75">
      <c r="D47" s="13"/>
      <c r="E47" s="13"/>
      <c r="F47" s="13"/>
    </row>
    <row r="48" spans="1:6" ht="12.75">
      <c r="A48" s="43"/>
      <c r="B48" s="8" t="s">
        <v>171</v>
      </c>
      <c r="C48" s="8"/>
      <c r="D48" s="13">
        <v>26858</v>
      </c>
      <c r="E48" s="13"/>
      <c r="F48" s="13">
        <v>41321</v>
      </c>
    </row>
    <row r="49" spans="1:6" ht="12.75">
      <c r="A49" s="43"/>
      <c r="B49" s="2" t="s">
        <v>166</v>
      </c>
      <c r="D49" s="13">
        <v>67497</v>
      </c>
      <c r="E49" s="13"/>
      <c r="F49" s="13">
        <v>27065</v>
      </c>
    </row>
    <row r="50" spans="2:6" ht="12.75">
      <c r="B50" s="2" t="s">
        <v>11</v>
      </c>
      <c r="D50" s="13">
        <v>24</v>
      </c>
      <c r="E50" s="13"/>
      <c r="F50" s="13">
        <v>90</v>
      </c>
    </row>
    <row r="51" spans="4:6" ht="12.75">
      <c r="D51" s="13"/>
      <c r="E51" s="13"/>
      <c r="F51" s="13"/>
    </row>
    <row r="52" spans="1:6" ht="12.75">
      <c r="A52" s="9" t="s">
        <v>169</v>
      </c>
      <c r="D52" s="41">
        <f>SUM(D48:D51)</f>
        <v>94379</v>
      </c>
      <c r="E52" s="13"/>
      <c r="F52" s="41">
        <f>SUM(F48:F51)</f>
        <v>68476</v>
      </c>
    </row>
    <row r="53" spans="4:6" ht="12.75">
      <c r="D53" s="41"/>
      <c r="E53" s="13"/>
      <c r="F53" s="41"/>
    </row>
    <row r="54" spans="1:6" ht="12.75">
      <c r="A54" s="9" t="s">
        <v>134</v>
      </c>
      <c r="D54" s="41">
        <f>+D52+D46</f>
        <v>136362</v>
      </c>
      <c r="E54" s="13"/>
      <c r="F54" s="41">
        <f>+F52+F46</f>
        <v>143622</v>
      </c>
    </row>
    <row r="55" spans="4:8" ht="12.75">
      <c r="D55" s="13"/>
      <c r="E55" s="13"/>
      <c r="F55" s="13"/>
      <c r="H55" s="42"/>
    </row>
    <row r="56" spans="1:8" ht="13.5" thickBot="1">
      <c r="A56" s="9" t="s">
        <v>135</v>
      </c>
      <c r="D56" s="14">
        <f>+D54+D40</f>
        <v>164872</v>
      </c>
      <c r="E56" s="13"/>
      <c r="F56" s="14">
        <f>+F54+F40</f>
        <v>180848</v>
      </c>
      <c r="H56" s="42"/>
    </row>
    <row r="57" spans="4:6" ht="13.5" thickTop="1">
      <c r="D57" s="29"/>
      <c r="E57" s="13"/>
      <c r="F57" s="29"/>
    </row>
    <row r="58" spans="2:6" ht="12.75">
      <c r="B58" s="9" t="s">
        <v>172</v>
      </c>
      <c r="C58" s="9"/>
      <c r="D58" s="13"/>
      <c r="E58" s="13"/>
      <c r="F58" s="13"/>
    </row>
    <row r="59" spans="2:6" ht="12.75">
      <c r="B59" s="9" t="s">
        <v>182</v>
      </c>
      <c r="C59" s="9"/>
      <c r="D59" s="61">
        <f>+D36/D32</f>
        <v>0.3334483168787915</v>
      </c>
      <c r="E59" s="13"/>
      <c r="F59" s="61">
        <f>+F36/F32</f>
        <v>0.4168668966337576</v>
      </c>
    </row>
    <row r="60" spans="2:6" ht="12.75">
      <c r="B60" s="9"/>
      <c r="C60" s="9"/>
      <c r="D60" s="61"/>
      <c r="E60" s="61"/>
      <c r="F60" s="61"/>
    </row>
    <row r="61" ht="12.75">
      <c r="F61" s="91"/>
    </row>
    <row r="62" ht="13.5">
      <c r="A62" s="4" t="s">
        <v>101</v>
      </c>
    </row>
    <row r="63" ht="13.5">
      <c r="A63" s="4" t="s">
        <v>219</v>
      </c>
    </row>
  </sheetData>
  <printOptions/>
  <pageMargins left="0.7480314960629921" right="0.11811023622047245" top="0.984251968503937" bottom="0.1968503937007874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workbookViewId="0" topLeftCell="A1">
      <selection activeCell="J19" sqref="J19"/>
    </sheetView>
  </sheetViews>
  <sheetFormatPr defaultColWidth="9.140625" defaultRowHeight="12.75"/>
  <cols>
    <col min="1" max="1" width="31.8515625" style="12" customWidth="1"/>
    <col min="2" max="2" width="12.7109375" style="12" customWidth="1"/>
    <col min="3" max="3" width="1.7109375" style="12" customWidth="1"/>
    <col min="4" max="4" width="12.7109375" style="12" customWidth="1"/>
    <col min="5" max="5" width="1.7109375" style="12" customWidth="1"/>
    <col min="6" max="6" width="12.7109375" style="12" customWidth="1"/>
    <col min="7" max="7" width="2.00390625" style="12" customWidth="1"/>
    <col min="8" max="8" width="10.8515625" style="12" customWidth="1"/>
    <col min="9" max="9" width="2.57421875" style="12" customWidth="1"/>
    <col min="10" max="10" width="14.00390625" style="12" customWidth="1"/>
    <col min="11" max="11" width="2.7109375" style="12" customWidth="1"/>
    <col min="12" max="12" width="12.7109375" style="12" customWidth="1"/>
    <col min="13" max="13" width="2.57421875" style="12" customWidth="1"/>
    <col min="14" max="14" width="9.140625" style="12" customWidth="1"/>
    <col min="15" max="15" width="2.28125" style="12" customWidth="1"/>
    <col min="16" max="16" width="11.00390625" style="12" customWidth="1"/>
    <col min="17" max="16384" width="9.140625" style="12" customWidth="1"/>
  </cols>
  <sheetData>
    <row r="1" spans="1:5" ht="18.75">
      <c r="A1" s="31" t="s">
        <v>204</v>
      </c>
      <c r="B1" s="16"/>
      <c r="C1" s="16"/>
      <c r="E1" s="16"/>
    </row>
    <row r="3" spans="1:5" ht="14.25">
      <c r="A3" s="16" t="s">
        <v>21</v>
      </c>
      <c r="B3" s="16"/>
      <c r="C3" s="16"/>
      <c r="E3" s="16"/>
    </row>
    <row r="4" spans="1:5" ht="14.25">
      <c r="A4" s="16" t="s">
        <v>222</v>
      </c>
      <c r="B4" s="16"/>
      <c r="C4" s="16"/>
      <c r="E4" s="16"/>
    </row>
    <row r="6" spans="2:12" ht="12.75">
      <c r="B6" s="97" t="s">
        <v>209</v>
      </c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8:10" ht="12.75">
      <c r="H7" s="24"/>
      <c r="I7" s="24"/>
      <c r="J7" s="24" t="s">
        <v>129</v>
      </c>
    </row>
    <row r="8" spans="2:16" ht="12.75">
      <c r="B8" s="24" t="s">
        <v>22</v>
      </c>
      <c r="C8" s="24"/>
      <c r="D8" s="24" t="s">
        <v>104</v>
      </c>
      <c r="E8" s="24"/>
      <c r="F8" s="24" t="s">
        <v>68</v>
      </c>
      <c r="G8" s="24"/>
      <c r="H8" s="24" t="s">
        <v>156</v>
      </c>
      <c r="I8" s="24"/>
      <c r="J8" s="24" t="s">
        <v>130</v>
      </c>
      <c r="K8" s="24"/>
      <c r="L8" s="24"/>
      <c r="N8" s="24" t="s">
        <v>139</v>
      </c>
      <c r="O8" s="24"/>
      <c r="P8" s="24" t="s">
        <v>25</v>
      </c>
    </row>
    <row r="9" spans="2:16" ht="12.75">
      <c r="B9" s="24" t="s">
        <v>23</v>
      </c>
      <c r="C9" s="24"/>
      <c r="D9" s="24" t="s">
        <v>105</v>
      </c>
      <c r="E9" s="24"/>
      <c r="F9" s="24" t="s">
        <v>69</v>
      </c>
      <c r="G9" s="24"/>
      <c r="H9" s="24" t="s">
        <v>24</v>
      </c>
      <c r="I9" s="24"/>
      <c r="J9" s="24" t="s">
        <v>131</v>
      </c>
      <c r="K9" s="24"/>
      <c r="L9" s="24" t="s">
        <v>25</v>
      </c>
      <c r="N9" s="24" t="s">
        <v>140</v>
      </c>
      <c r="O9" s="24"/>
      <c r="P9" s="24" t="s">
        <v>141</v>
      </c>
    </row>
    <row r="10" spans="2:16" ht="12.75">
      <c r="B10" s="32" t="s">
        <v>6</v>
      </c>
      <c r="C10" s="32"/>
      <c r="D10" s="32" t="s">
        <v>6</v>
      </c>
      <c r="E10" s="32"/>
      <c r="F10" s="32" t="s">
        <v>6</v>
      </c>
      <c r="G10" s="32"/>
      <c r="H10" s="32" t="s">
        <v>6</v>
      </c>
      <c r="I10" s="32"/>
      <c r="J10" s="32" t="s">
        <v>6</v>
      </c>
      <c r="K10" s="32"/>
      <c r="L10" s="32" t="s">
        <v>6</v>
      </c>
      <c r="N10" s="32" t="s">
        <v>6</v>
      </c>
      <c r="P10" s="32" t="s">
        <v>6</v>
      </c>
    </row>
    <row r="12" ht="12.75">
      <c r="A12" s="33" t="s">
        <v>227</v>
      </c>
    </row>
    <row r="13" ht="12.75">
      <c r="A13" s="34" t="s">
        <v>228</v>
      </c>
    </row>
    <row r="16" spans="1:16" ht="12.75">
      <c r="A16" s="12" t="s">
        <v>26</v>
      </c>
      <c r="B16" s="29"/>
      <c r="C16" s="13"/>
      <c r="D16" s="29"/>
      <c r="E16" s="13"/>
      <c r="F16" s="29"/>
      <c r="G16" s="13"/>
      <c r="H16" s="29"/>
      <c r="I16" s="13"/>
      <c r="J16" s="29"/>
      <c r="K16" s="13"/>
      <c r="L16" s="29"/>
      <c r="N16" s="29"/>
      <c r="P16" s="29"/>
    </row>
    <row r="17" spans="1:16" ht="12.75">
      <c r="A17" s="35" t="s">
        <v>207</v>
      </c>
      <c r="B17" s="13">
        <v>84070</v>
      </c>
      <c r="C17" s="13"/>
      <c r="D17" s="13">
        <v>-39</v>
      </c>
      <c r="E17" s="13"/>
      <c r="F17" s="13">
        <v>15374</v>
      </c>
      <c r="G17" s="13"/>
      <c r="H17" s="13">
        <v>11571</v>
      </c>
      <c r="I17" s="13"/>
      <c r="J17" s="13">
        <v>-75930</v>
      </c>
      <c r="K17" s="13"/>
      <c r="L17" s="13">
        <f>SUM(B17:J17)</f>
        <v>35046</v>
      </c>
      <c r="M17" s="13"/>
      <c r="N17" s="13">
        <v>2180</v>
      </c>
      <c r="P17" s="13">
        <f aca="true" t="shared" si="0" ref="P17:P25">SUM(L17:N17)</f>
        <v>37226</v>
      </c>
    </row>
    <row r="18" spans="1:16" ht="12.75">
      <c r="A18" s="3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>
        <f>SUM(B18:J18)</f>
        <v>0</v>
      </c>
      <c r="N18" s="13"/>
      <c r="P18" s="13"/>
    </row>
    <row r="19" spans="1:16" ht="12.75">
      <c r="A19" s="12" t="s">
        <v>27</v>
      </c>
      <c r="B19" s="13">
        <v>0</v>
      </c>
      <c r="C19" s="13"/>
      <c r="D19" s="13">
        <v>0</v>
      </c>
      <c r="E19" s="13"/>
      <c r="F19" s="13">
        <v>0</v>
      </c>
      <c r="G19" s="13"/>
      <c r="H19" s="13">
        <v>0</v>
      </c>
      <c r="I19" s="13"/>
      <c r="J19" s="13">
        <f>+Income!D36</f>
        <v>-7013</v>
      </c>
      <c r="K19" s="13"/>
      <c r="L19" s="13">
        <f>SUM(B19:K19)</f>
        <v>-7013</v>
      </c>
      <c r="N19" s="13">
        <f>-1479-27</f>
        <v>-1506</v>
      </c>
      <c r="P19" s="13">
        <f t="shared" si="0"/>
        <v>-8519</v>
      </c>
    </row>
    <row r="20" spans="1:16" ht="12.75">
      <c r="A20" s="35" t="s">
        <v>28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>
        <f>SUM(B20:K20)</f>
        <v>0</v>
      </c>
      <c r="N20" s="13"/>
      <c r="P20" s="13"/>
    </row>
    <row r="21" spans="1:16" ht="12.75">
      <c r="A21" s="3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N21" s="13"/>
      <c r="P21" s="13"/>
    </row>
    <row r="22" spans="1:16" ht="12.75">
      <c r="A22" s="12" t="s">
        <v>193</v>
      </c>
      <c r="B22" s="13">
        <v>0</v>
      </c>
      <c r="C22" s="13"/>
      <c r="D22" s="13">
        <v>0</v>
      </c>
      <c r="E22" s="13"/>
      <c r="F22" s="13">
        <v>0</v>
      </c>
      <c r="G22" s="13"/>
      <c r="H22" s="13">
        <v>0</v>
      </c>
      <c r="I22" s="13"/>
      <c r="J22" s="13">
        <v>0</v>
      </c>
      <c r="K22" s="13"/>
      <c r="L22" s="13">
        <f>SUM(B22:K22)</f>
        <v>0</v>
      </c>
      <c r="N22" s="13">
        <v>-197</v>
      </c>
      <c r="P22" s="13">
        <f t="shared" si="0"/>
        <v>-197</v>
      </c>
    </row>
    <row r="23" spans="2:16" ht="12.75">
      <c r="B23" s="30"/>
      <c r="C23" s="13"/>
      <c r="D23" s="29"/>
      <c r="E23" s="13"/>
      <c r="F23" s="30"/>
      <c r="G23" s="29"/>
      <c r="H23" s="30"/>
      <c r="I23" s="29"/>
      <c r="J23" s="30"/>
      <c r="K23" s="29"/>
      <c r="L23" s="30"/>
      <c r="N23" s="30"/>
      <c r="P23" s="30"/>
    </row>
    <row r="24" spans="1:16" ht="12.75">
      <c r="A24" s="12" t="s">
        <v>29</v>
      </c>
      <c r="B24" s="95">
        <f>SUM(B17:B22)</f>
        <v>84070</v>
      </c>
      <c r="C24" s="13"/>
      <c r="D24" s="95">
        <f>SUM(D17:D22)</f>
        <v>-39</v>
      </c>
      <c r="E24" s="13"/>
      <c r="F24" s="95">
        <f>SUM(F17:F22)</f>
        <v>15374</v>
      </c>
      <c r="G24" s="36"/>
      <c r="H24" s="95">
        <f>SUM(H17:H22)</f>
        <v>11571</v>
      </c>
      <c r="I24" s="36"/>
      <c r="J24" s="95">
        <f>SUM(J17:J22)</f>
        <v>-82943</v>
      </c>
      <c r="K24" s="36"/>
      <c r="L24" s="95">
        <f>SUM(L17:L22)</f>
        <v>28033</v>
      </c>
      <c r="N24" s="95">
        <f>SUM(N17:N22)</f>
        <v>477</v>
      </c>
      <c r="P24" s="95">
        <f t="shared" si="0"/>
        <v>28510</v>
      </c>
    </row>
    <row r="25" spans="1:16" ht="13.5" thickBot="1">
      <c r="A25" s="35" t="s">
        <v>228</v>
      </c>
      <c r="B25" s="96"/>
      <c r="C25" s="13"/>
      <c r="D25" s="96"/>
      <c r="E25" s="13"/>
      <c r="F25" s="96"/>
      <c r="G25" s="36"/>
      <c r="H25" s="96"/>
      <c r="I25" s="36"/>
      <c r="J25" s="96"/>
      <c r="K25" s="36"/>
      <c r="L25" s="96"/>
      <c r="N25" s="96"/>
      <c r="P25" s="96">
        <f t="shared" si="0"/>
        <v>0</v>
      </c>
    </row>
    <row r="26" spans="2:12" ht="13.5" thickTop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ht="12.75">
      <c r="A28" s="33" t="s">
        <v>227</v>
      </c>
    </row>
    <row r="29" ht="12.75">
      <c r="A29" s="34" t="s">
        <v>229</v>
      </c>
    </row>
    <row r="32" spans="1:16" ht="12.75">
      <c r="A32" s="12" t="s">
        <v>26</v>
      </c>
      <c r="B32" s="29"/>
      <c r="C32" s="13"/>
      <c r="D32" s="29"/>
      <c r="E32" s="13"/>
      <c r="F32" s="29"/>
      <c r="G32" s="13"/>
      <c r="H32" s="29"/>
      <c r="I32" s="13"/>
      <c r="J32" s="29"/>
      <c r="K32" s="13"/>
      <c r="L32" s="29"/>
      <c r="N32" s="29"/>
      <c r="P32" s="29"/>
    </row>
    <row r="33" spans="1:16" ht="12.75">
      <c r="A33" s="35" t="s">
        <v>185</v>
      </c>
      <c r="B33" s="13">
        <v>84070</v>
      </c>
      <c r="C33" s="13"/>
      <c r="D33" s="13">
        <v>-39</v>
      </c>
      <c r="E33" s="13"/>
      <c r="F33" s="13">
        <v>15374</v>
      </c>
      <c r="G33" s="13"/>
      <c r="H33" s="13">
        <v>11571</v>
      </c>
      <c r="I33" s="13"/>
      <c r="J33" s="13">
        <v>-57508</v>
      </c>
      <c r="K33" s="13"/>
      <c r="L33" s="13">
        <f>SUM(B33:J33)</f>
        <v>53468</v>
      </c>
      <c r="M33" s="13"/>
      <c r="N33" s="13">
        <v>2309</v>
      </c>
      <c r="P33" s="13">
        <f>SUM(L33:N33)</f>
        <v>55777</v>
      </c>
    </row>
    <row r="34" spans="1:16" ht="12.75">
      <c r="A34" s="3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N34" s="13"/>
      <c r="P34" s="13"/>
    </row>
    <row r="35" spans="1:16" ht="12.75">
      <c r="A35" s="12" t="s">
        <v>27</v>
      </c>
      <c r="B35" s="13">
        <v>0</v>
      </c>
      <c r="C35" s="13"/>
      <c r="D35" s="13">
        <v>0</v>
      </c>
      <c r="E35" s="13"/>
      <c r="F35" s="13">
        <v>0</v>
      </c>
      <c r="G35" s="13"/>
      <c r="H35" s="13">
        <v>0</v>
      </c>
      <c r="I35" s="13"/>
      <c r="J35" s="13">
        <f>+Income!E36</f>
        <v>-3186</v>
      </c>
      <c r="K35" s="13"/>
      <c r="L35" s="13">
        <f>SUM(B35:K35)</f>
        <v>-3186</v>
      </c>
      <c r="N35" s="13">
        <v>34</v>
      </c>
      <c r="P35" s="13">
        <f>SUM(L35:N35)</f>
        <v>-3152</v>
      </c>
    </row>
    <row r="36" spans="1:16" ht="12.75">
      <c r="A36" s="35" t="s">
        <v>28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N36" s="13"/>
      <c r="P36" s="13"/>
    </row>
    <row r="37" spans="1:16" ht="12.75">
      <c r="A37" s="3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N37" s="13"/>
      <c r="P37" s="13"/>
    </row>
    <row r="38" spans="1:16" ht="12.75">
      <c r="A38" s="12" t="s">
        <v>193</v>
      </c>
      <c r="B38" s="13">
        <v>0</v>
      </c>
      <c r="C38" s="13"/>
      <c r="D38" s="13">
        <v>0</v>
      </c>
      <c r="E38" s="13"/>
      <c r="F38" s="13">
        <v>0</v>
      </c>
      <c r="G38" s="13"/>
      <c r="H38" s="13">
        <v>0</v>
      </c>
      <c r="I38" s="13"/>
      <c r="J38" s="13">
        <v>0</v>
      </c>
      <c r="K38" s="13"/>
      <c r="L38" s="13">
        <f>SUM(B38:K38)</f>
        <v>0</v>
      </c>
      <c r="N38" s="13">
        <v>-162</v>
      </c>
      <c r="P38" s="13">
        <f>SUM(L38:N38)</f>
        <v>-162</v>
      </c>
    </row>
    <row r="39" spans="2:16" ht="12.75">
      <c r="B39" s="30"/>
      <c r="C39" s="13"/>
      <c r="D39" s="29"/>
      <c r="E39" s="13"/>
      <c r="F39" s="30"/>
      <c r="G39" s="29"/>
      <c r="H39" s="30"/>
      <c r="I39" s="29"/>
      <c r="J39" s="30"/>
      <c r="K39" s="29"/>
      <c r="L39" s="30"/>
      <c r="N39" s="30"/>
      <c r="P39" s="30"/>
    </row>
    <row r="40" spans="1:16" ht="12.75">
      <c r="A40" s="12" t="s">
        <v>29</v>
      </c>
      <c r="B40" s="95">
        <f>SUM(B33:B38)</f>
        <v>84070</v>
      </c>
      <c r="C40" s="13"/>
      <c r="D40" s="95">
        <f>SUM(D33:D38)</f>
        <v>-39</v>
      </c>
      <c r="E40" s="13"/>
      <c r="F40" s="95">
        <f>SUM(F33:F38)</f>
        <v>15374</v>
      </c>
      <c r="G40" s="36"/>
      <c r="H40" s="95">
        <f>SUM(H33:H38)</f>
        <v>11571</v>
      </c>
      <c r="I40" s="36"/>
      <c r="J40" s="95">
        <f>SUM(J33:J38)</f>
        <v>-60694</v>
      </c>
      <c r="K40" s="36"/>
      <c r="L40" s="95">
        <f>SUM(L33:L38)</f>
        <v>50282</v>
      </c>
      <c r="N40" s="95">
        <f>SUM(N33:N38)</f>
        <v>2181</v>
      </c>
      <c r="P40" s="95">
        <f>SUM(L40:N40)</f>
        <v>52463</v>
      </c>
    </row>
    <row r="41" spans="1:16" ht="13.5" thickBot="1">
      <c r="A41" s="35" t="s">
        <v>229</v>
      </c>
      <c r="B41" s="96"/>
      <c r="C41" s="13"/>
      <c r="D41" s="96"/>
      <c r="E41" s="13"/>
      <c r="F41" s="96"/>
      <c r="G41" s="36"/>
      <c r="H41" s="96"/>
      <c r="I41" s="36"/>
      <c r="J41" s="96"/>
      <c r="K41" s="36"/>
      <c r="L41" s="96"/>
      <c r="N41" s="96"/>
      <c r="P41" s="96">
        <f>SUM(L41:N41)</f>
        <v>0</v>
      </c>
    </row>
    <row r="42" ht="13.5" thickTop="1"/>
    <row r="43" ht="13.5">
      <c r="A43" s="37" t="s">
        <v>208</v>
      </c>
    </row>
    <row r="44" ht="13.5">
      <c r="A44" s="37"/>
    </row>
  </sheetData>
  <mergeCells count="17">
    <mergeCell ref="L40:L41"/>
    <mergeCell ref="N40:N41"/>
    <mergeCell ref="P40:P41"/>
    <mergeCell ref="D40:D41"/>
    <mergeCell ref="F40:F41"/>
    <mergeCell ref="H40:H41"/>
    <mergeCell ref="J40:J41"/>
    <mergeCell ref="B40:B41"/>
    <mergeCell ref="B6:L6"/>
    <mergeCell ref="N24:N25"/>
    <mergeCell ref="P24:P25"/>
    <mergeCell ref="L24:L25"/>
    <mergeCell ref="F24:F25"/>
    <mergeCell ref="J24:J25"/>
    <mergeCell ref="B24:B25"/>
    <mergeCell ref="D24:D25"/>
    <mergeCell ref="H24:H25"/>
  </mergeCell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workbookViewId="0" topLeftCell="A22">
      <selection activeCell="B66" sqref="B66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12" customWidth="1"/>
    <col min="4" max="4" width="2.7109375" style="2" customWidth="1"/>
    <col min="5" max="5" width="15.7109375" style="12" customWidth="1"/>
    <col min="6" max="16384" width="9.140625" style="2" customWidth="1"/>
  </cols>
  <sheetData>
    <row r="1" spans="1:4" ht="18.75">
      <c r="A1" s="11" t="s">
        <v>204</v>
      </c>
      <c r="D1" s="8"/>
    </row>
    <row r="2" ht="12.75">
      <c r="D2" s="8"/>
    </row>
    <row r="3" spans="1:4" ht="14.25">
      <c r="A3" s="1" t="s">
        <v>40</v>
      </c>
      <c r="D3" s="8"/>
    </row>
    <row r="4" spans="1:4" ht="14.25">
      <c r="A4" s="1" t="s">
        <v>222</v>
      </c>
      <c r="D4" s="8"/>
    </row>
    <row r="5" spans="3:5" ht="12.75">
      <c r="C5" s="39" t="s">
        <v>206</v>
      </c>
      <c r="D5" s="15"/>
      <c r="E5" s="39" t="s">
        <v>183</v>
      </c>
    </row>
    <row r="6" spans="3:5" ht="12.75">
      <c r="C6" s="40" t="s">
        <v>230</v>
      </c>
      <c r="D6" s="6"/>
      <c r="E6" s="40" t="s">
        <v>230</v>
      </c>
    </row>
    <row r="7" spans="3:5" ht="12.75">
      <c r="C7" s="40" t="s">
        <v>225</v>
      </c>
      <c r="D7" s="6"/>
      <c r="E7" s="40" t="s">
        <v>224</v>
      </c>
    </row>
    <row r="8" spans="3:5" ht="12.75">
      <c r="C8" s="32" t="s">
        <v>6</v>
      </c>
      <c r="D8" s="7"/>
      <c r="E8" s="32" t="s">
        <v>6</v>
      </c>
    </row>
    <row r="9" ht="12.75">
      <c r="D9" s="8"/>
    </row>
    <row r="10" spans="1:5" ht="12.75">
      <c r="A10" s="2" t="s">
        <v>145</v>
      </c>
      <c r="C10" s="13">
        <v>-7152</v>
      </c>
      <c r="D10" s="10"/>
      <c r="E10" s="13">
        <v>-3094</v>
      </c>
    </row>
    <row r="11" spans="3:5" ht="12.75">
      <c r="C11" s="13"/>
      <c r="D11" s="10"/>
      <c r="E11" s="13"/>
    </row>
    <row r="12" spans="1:5" ht="12.75">
      <c r="A12" s="2" t="s">
        <v>77</v>
      </c>
      <c r="C12" s="13"/>
      <c r="D12" s="10"/>
      <c r="E12" s="13"/>
    </row>
    <row r="13" spans="2:5" ht="12.75">
      <c r="B13" s="2" t="s">
        <v>192</v>
      </c>
      <c r="C13" s="13">
        <v>6686</v>
      </c>
      <c r="D13" s="10"/>
      <c r="E13" s="13">
        <v>6927</v>
      </c>
    </row>
    <row r="14" spans="3:5" ht="12.75">
      <c r="C14" s="30"/>
      <c r="D14" s="10"/>
      <c r="E14" s="30"/>
    </row>
    <row r="15" spans="1:5" ht="12.75">
      <c r="A15" s="2" t="s">
        <v>71</v>
      </c>
      <c r="C15" s="13">
        <f>SUM(C10:C13)</f>
        <v>-466</v>
      </c>
      <c r="D15" s="10"/>
      <c r="E15" s="13">
        <f>SUM(E10:E13)</f>
        <v>3833</v>
      </c>
    </row>
    <row r="16" spans="3:5" ht="12.75">
      <c r="C16" s="13"/>
      <c r="D16" s="10"/>
      <c r="E16" s="13"/>
    </row>
    <row r="17" spans="1:5" ht="12.75">
      <c r="A17" s="2" t="s">
        <v>32</v>
      </c>
      <c r="C17" s="13"/>
      <c r="D17" s="10"/>
      <c r="E17" s="13"/>
    </row>
    <row r="18" spans="2:5" ht="12.75">
      <c r="B18" s="2" t="s">
        <v>30</v>
      </c>
      <c r="C18" s="13">
        <v>4532</v>
      </c>
      <c r="D18" s="10"/>
      <c r="E18" s="13">
        <v>4875</v>
      </c>
    </row>
    <row r="19" spans="2:5" ht="12.75">
      <c r="B19" s="2" t="s">
        <v>31</v>
      </c>
      <c r="C19" s="13">
        <v>-8244</v>
      </c>
      <c r="D19" s="10"/>
      <c r="E19" s="13">
        <v>-1325</v>
      </c>
    </row>
    <row r="20" spans="3:5" ht="12.75">
      <c r="C20" s="30"/>
      <c r="D20" s="10"/>
      <c r="E20" s="30"/>
    </row>
    <row r="21" spans="1:5" ht="12.75">
      <c r="A21" s="2" t="s">
        <v>93</v>
      </c>
      <c r="C21" s="29">
        <f>SUM(C15:C19)</f>
        <v>-4178</v>
      </c>
      <c r="D21" s="10"/>
      <c r="E21" s="29">
        <f>SUM(E15:E19)</f>
        <v>7383</v>
      </c>
    </row>
    <row r="22" spans="3:5" ht="12.75">
      <c r="C22" s="13"/>
      <c r="D22" s="10"/>
      <c r="E22" s="13"/>
    </row>
    <row r="23" spans="1:5" ht="12.75">
      <c r="A23" s="2" t="s">
        <v>33</v>
      </c>
      <c r="C23" s="13">
        <v>-107</v>
      </c>
      <c r="D23" s="10"/>
      <c r="E23" s="13">
        <v>-132</v>
      </c>
    </row>
    <row r="24" spans="1:5" ht="12.75">
      <c r="A24" s="2" t="s">
        <v>231</v>
      </c>
      <c r="C24" s="13">
        <v>0</v>
      </c>
      <c r="D24" s="10"/>
      <c r="E24" s="13">
        <v>566</v>
      </c>
    </row>
    <row r="25" spans="3:5" ht="12.75">
      <c r="C25" s="30"/>
      <c r="D25" s="10"/>
      <c r="E25" s="30"/>
    </row>
    <row r="26" spans="1:5" ht="12.75">
      <c r="A26" s="2" t="s">
        <v>72</v>
      </c>
      <c r="C26" s="41">
        <f>SUM(C21:C25)</f>
        <v>-4285</v>
      </c>
      <c r="D26" s="10"/>
      <c r="E26" s="41">
        <f>SUM(E21:E25)</f>
        <v>7817</v>
      </c>
    </row>
    <row r="27" spans="3:5" ht="12.75">
      <c r="C27" s="13"/>
      <c r="D27" s="10"/>
      <c r="E27" s="13"/>
    </row>
    <row r="28" spans="1:5" ht="12.75">
      <c r="A28" s="2" t="s">
        <v>78</v>
      </c>
      <c r="C28" s="13"/>
      <c r="D28" s="10"/>
      <c r="E28" s="13"/>
    </row>
    <row r="29" spans="2:5" ht="12.75">
      <c r="B29" s="12" t="s">
        <v>186</v>
      </c>
      <c r="C29" s="13">
        <v>0</v>
      </c>
      <c r="D29" s="10"/>
      <c r="E29" s="13">
        <v>-176</v>
      </c>
    </row>
    <row r="30" spans="2:5" ht="12.75">
      <c r="B30" s="2" t="s">
        <v>217</v>
      </c>
      <c r="C30" s="13">
        <v>1231</v>
      </c>
      <c r="D30" s="10"/>
      <c r="E30" s="13">
        <v>0</v>
      </c>
    </row>
    <row r="31" spans="2:5" ht="12.75">
      <c r="B31" s="2" t="s">
        <v>36</v>
      </c>
      <c r="C31" s="13">
        <v>-947</v>
      </c>
      <c r="D31" s="10"/>
      <c r="E31" s="13">
        <v>-4875</v>
      </c>
    </row>
    <row r="32" spans="2:5" ht="12.75">
      <c r="B32" s="2" t="s">
        <v>37</v>
      </c>
      <c r="C32" s="13">
        <v>52</v>
      </c>
      <c r="D32" s="10"/>
      <c r="E32" s="13">
        <v>234</v>
      </c>
    </row>
    <row r="33" spans="2:5" ht="12.75">
      <c r="B33" s="2" t="s">
        <v>35</v>
      </c>
      <c r="C33" s="13">
        <v>2</v>
      </c>
      <c r="D33" s="10"/>
      <c r="E33" s="13">
        <v>44</v>
      </c>
    </row>
    <row r="34" spans="2:5" ht="12.75">
      <c r="B34" s="2" t="s">
        <v>85</v>
      </c>
      <c r="C34" s="13">
        <v>4</v>
      </c>
      <c r="D34" s="10"/>
      <c r="E34" s="13">
        <v>444</v>
      </c>
    </row>
    <row r="35" spans="3:5" ht="12.75">
      <c r="C35" s="13"/>
      <c r="D35" s="10"/>
      <c r="E35" s="13"/>
    </row>
    <row r="36" spans="1:5" ht="12.75">
      <c r="A36" s="2" t="s">
        <v>73</v>
      </c>
      <c r="C36" s="41">
        <f>SUM(C29:C35)</f>
        <v>342</v>
      </c>
      <c r="D36" s="10"/>
      <c r="E36" s="41">
        <f>SUM(E29:E35)</f>
        <v>-4329</v>
      </c>
    </row>
    <row r="37" spans="3:5" ht="12.75">
      <c r="C37" s="13"/>
      <c r="D37" s="10"/>
      <c r="E37" s="13"/>
    </row>
    <row r="38" spans="1:5" ht="12.75">
      <c r="A38" s="2" t="s">
        <v>79</v>
      </c>
      <c r="C38" s="13"/>
      <c r="D38" s="10"/>
      <c r="E38" s="13"/>
    </row>
    <row r="39" spans="2:5" ht="12.75">
      <c r="B39" s="2" t="s">
        <v>38</v>
      </c>
      <c r="C39" s="13">
        <f>-6848-148-1</f>
        <v>-6997</v>
      </c>
      <c r="D39" s="10"/>
      <c r="E39" s="13">
        <v>-1909</v>
      </c>
    </row>
    <row r="40" spans="2:5" ht="12.75">
      <c r="B40" s="2" t="s">
        <v>205</v>
      </c>
      <c r="C40" s="13">
        <f>1317+9640</f>
        <v>10957</v>
      </c>
      <c r="D40" s="10"/>
      <c r="E40" s="13">
        <v>0</v>
      </c>
    </row>
    <row r="41" spans="2:5" ht="12.75">
      <c r="B41" s="2" t="s">
        <v>34</v>
      </c>
      <c r="C41" s="13">
        <v>-3589</v>
      </c>
      <c r="D41" s="10"/>
      <c r="E41" s="13">
        <v>-3430</v>
      </c>
    </row>
    <row r="42" spans="2:5" ht="12.75">
      <c r="B42" s="2" t="s">
        <v>187</v>
      </c>
      <c r="C42" s="13">
        <v>-197</v>
      </c>
      <c r="D42" s="10"/>
      <c r="E42" s="13">
        <v>-162</v>
      </c>
    </row>
    <row r="43" spans="3:5" ht="12.75">
      <c r="C43" s="13"/>
      <c r="D43" s="10"/>
      <c r="E43" s="13"/>
    </row>
    <row r="44" spans="1:5" ht="12.75">
      <c r="A44" s="2" t="s">
        <v>74</v>
      </c>
      <c r="C44" s="41">
        <f>SUM(C39:C43)</f>
        <v>174</v>
      </c>
      <c r="D44" s="10"/>
      <c r="E44" s="41">
        <f>SUM(E39:E43)</f>
        <v>-5501</v>
      </c>
    </row>
    <row r="45" spans="3:5" ht="12.75">
      <c r="C45" s="13"/>
      <c r="D45" s="10"/>
      <c r="E45" s="13"/>
    </row>
    <row r="46" spans="1:5" ht="12.75">
      <c r="A46" s="2" t="s">
        <v>75</v>
      </c>
      <c r="C46" s="13">
        <f>C26+C36+C44</f>
        <v>-3769</v>
      </c>
      <c r="D46" s="10"/>
      <c r="E46" s="13">
        <f>E26+E36+E44</f>
        <v>-2013</v>
      </c>
    </row>
    <row r="47" spans="3:5" ht="12.75">
      <c r="C47" s="13"/>
      <c r="D47" s="10"/>
      <c r="E47" s="13"/>
    </row>
    <row r="48" spans="1:5" ht="12.75">
      <c r="A48" s="2" t="s">
        <v>39</v>
      </c>
      <c r="C48" s="13">
        <v>1012</v>
      </c>
      <c r="D48" s="10"/>
      <c r="E48" s="13">
        <v>-28</v>
      </c>
    </row>
    <row r="49" spans="3:5" ht="12.75">
      <c r="C49" s="13"/>
      <c r="D49" s="10"/>
      <c r="E49" s="13"/>
    </row>
    <row r="50" spans="1:5" ht="13.5" thickBot="1">
      <c r="A50" s="2" t="s">
        <v>76</v>
      </c>
      <c r="C50" s="14">
        <f>C46+C48</f>
        <v>-2757</v>
      </c>
      <c r="D50" s="10"/>
      <c r="E50" s="14">
        <f>E46+E48</f>
        <v>-2041</v>
      </c>
    </row>
    <row r="51" spans="3:5" ht="13.5" thickTop="1">
      <c r="C51" s="13"/>
      <c r="D51" s="10"/>
      <c r="E51" s="13"/>
    </row>
    <row r="52" spans="1:5" ht="12.75">
      <c r="A52" s="2" t="s">
        <v>115</v>
      </c>
      <c r="C52" s="13"/>
      <c r="D52" s="10"/>
      <c r="E52" s="13"/>
    </row>
    <row r="53" spans="3:5" ht="12.75">
      <c r="C53" s="13"/>
      <c r="D53" s="10"/>
      <c r="E53" s="13"/>
    </row>
    <row r="54" spans="1:5" ht="12.75">
      <c r="A54" s="2" t="s">
        <v>95</v>
      </c>
      <c r="C54" s="13">
        <v>1527</v>
      </c>
      <c r="D54" s="10"/>
      <c r="E54" s="13">
        <v>1207</v>
      </c>
    </row>
    <row r="55" spans="1:5" ht="12.75">
      <c r="A55" s="2" t="s">
        <v>216</v>
      </c>
      <c r="C55" s="30">
        <v>270</v>
      </c>
      <c r="D55" s="10"/>
      <c r="E55" s="30">
        <v>372</v>
      </c>
    </row>
    <row r="56" spans="1:5" ht="12.75">
      <c r="A56" s="2" t="s">
        <v>98</v>
      </c>
      <c r="C56" s="13">
        <f>SUM(C54:C55)</f>
        <v>1797</v>
      </c>
      <c r="D56" s="10"/>
      <c r="E56" s="13">
        <f>SUM(E54:E55)</f>
        <v>1579</v>
      </c>
    </row>
    <row r="57" spans="1:5" ht="12.75">
      <c r="A57" s="2" t="s">
        <v>96</v>
      </c>
      <c r="C57" s="13">
        <v>-4284</v>
      </c>
      <c r="D57" s="10"/>
      <c r="E57" s="13">
        <v>-3248</v>
      </c>
    </row>
    <row r="58" spans="1:5" ht="12.75">
      <c r="A58" s="2" t="s">
        <v>97</v>
      </c>
      <c r="C58" s="13">
        <v>-270</v>
      </c>
      <c r="D58" s="10"/>
      <c r="E58" s="13">
        <v>-372</v>
      </c>
    </row>
    <row r="59" spans="3:5" ht="13.5" thickBot="1">
      <c r="C59" s="14">
        <f>SUM(C56:C58)</f>
        <v>-2757</v>
      </c>
      <c r="D59" s="10"/>
      <c r="E59" s="14">
        <f>SUM(E56:E58)</f>
        <v>-2041</v>
      </c>
    </row>
    <row r="60" spans="3:5" ht="13.5" thickTop="1">
      <c r="C60" s="13"/>
      <c r="D60" s="10"/>
      <c r="E60" s="13"/>
    </row>
    <row r="61" spans="1:4" ht="13.5">
      <c r="A61" s="4" t="s">
        <v>114</v>
      </c>
      <c r="D61" s="8"/>
    </row>
    <row r="62" spans="1:4" ht="13.5">
      <c r="A62" s="4" t="s">
        <v>220</v>
      </c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8"/>
  <sheetViews>
    <sheetView tabSelected="1" view="pageBreakPreview" zoomScale="80" zoomScaleSheetLayoutView="80" workbookViewId="0" topLeftCell="A97">
      <selection activeCell="D110" sqref="D110"/>
    </sheetView>
  </sheetViews>
  <sheetFormatPr defaultColWidth="9.140625" defaultRowHeight="12.75"/>
  <cols>
    <col min="1" max="1" width="7.7109375" style="12" customWidth="1"/>
    <col min="2" max="2" width="3.7109375" style="12" customWidth="1"/>
    <col min="3" max="3" width="28.421875" style="12" customWidth="1"/>
    <col min="4" max="4" width="12.7109375" style="12" customWidth="1"/>
    <col min="5" max="5" width="14.00390625" style="12" customWidth="1"/>
    <col min="6" max="6" width="13.8515625" style="12" customWidth="1"/>
    <col min="7" max="7" width="14.140625" style="12" customWidth="1"/>
    <col min="8" max="8" width="13.7109375" style="12" customWidth="1"/>
    <col min="9" max="9" width="15.57421875" style="12" customWidth="1"/>
    <col min="10" max="16384" width="9.140625" style="12" customWidth="1"/>
  </cols>
  <sheetData>
    <row r="1" spans="1:2" ht="18.75">
      <c r="A1" s="31" t="s">
        <v>204</v>
      </c>
      <c r="B1" s="16"/>
    </row>
    <row r="2" ht="12.75">
      <c r="A2" s="35"/>
    </row>
    <row r="3" spans="1:2" ht="15.75">
      <c r="A3" s="58" t="s">
        <v>41</v>
      </c>
      <c r="B3" s="16"/>
    </row>
    <row r="4" spans="1:2" ht="15.75">
      <c r="A4" s="58" t="s">
        <v>222</v>
      </c>
      <c r="B4" s="16"/>
    </row>
    <row r="5" spans="1:8" ht="15">
      <c r="A5" s="45"/>
      <c r="B5" s="45"/>
      <c r="C5" s="45"/>
      <c r="D5" s="45"/>
      <c r="E5" s="45"/>
      <c r="F5" s="45"/>
      <c r="G5" s="45"/>
      <c r="H5" s="45"/>
    </row>
    <row r="6" spans="1:8" ht="15">
      <c r="A6" s="45"/>
      <c r="B6" s="45"/>
      <c r="C6" s="45"/>
      <c r="D6" s="45"/>
      <c r="E6" s="45"/>
      <c r="F6" s="45"/>
      <c r="G6" s="45"/>
      <c r="H6" s="45"/>
    </row>
    <row r="7" spans="1:8" ht="15">
      <c r="A7" s="44">
        <v>1</v>
      </c>
      <c r="B7" s="44"/>
      <c r="C7" s="16" t="s">
        <v>42</v>
      </c>
      <c r="D7" s="45"/>
      <c r="E7" s="45"/>
      <c r="F7" s="45"/>
      <c r="G7" s="45"/>
      <c r="H7" s="45"/>
    </row>
    <row r="8" spans="1:8" ht="15">
      <c r="A8" s="44"/>
      <c r="B8" s="44"/>
      <c r="C8" s="45"/>
      <c r="D8" s="45"/>
      <c r="E8" s="45"/>
      <c r="F8" s="45"/>
      <c r="G8" s="45"/>
      <c r="H8" s="45"/>
    </row>
    <row r="9" spans="1:8" ht="15">
      <c r="A9" s="44"/>
      <c r="B9" s="44"/>
      <c r="C9" s="45" t="s">
        <v>120</v>
      </c>
      <c r="D9" s="45"/>
      <c r="E9" s="45"/>
      <c r="F9" s="45"/>
      <c r="G9" s="45"/>
      <c r="H9" s="45"/>
    </row>
    <row r="10" spans="1:8" ht="15">
      <c r="A10" s="44"/>
      <c r="B10" s="44"/>
      <c r="C10" s="45" t="s">
        <v>121</v>
      </c>
      <c r="D10" s="45"/>
      <c r="E10" s="45"/>
      <c r="F10" s="45"/>
      <c r="G10" s="45"/>
      <c r="H10" s="45"/>
    </row>
    <row r="11" spans="1:8" ht="15">
      <c r="A11" s="44"/>
      <c r="B11" s="44"/>
      <c r="C11" s="45" t="s">
        <v>122</v>
      </c>
      <c r="D11" s="45"/>
      <c r="E11" s="45"/>
      <c r="F11" s="45"/>
      <c r="G11" s="45"/>
      <c r="H11" s="45"/>
    </row>
    <row r="12" spans="1:8" ht="15">
      <c r="A12" s="44"/>
      <c r="B12" s="44"/>
      <c r="C12" s="45"/>
      <c r="D12" s="45"/>
      <c r="E12" s="45"/>
      <c r="F12" s="45"/>
      <c r="G12" s="45"/>
      <c r="H12" s="45"/>
    </row>
    <row r="13" spans="1:8" ht="15">
      <c r="A13" s="44"/>
      <c r="B13" s="44"/>
      <c r="C13" s="45" t="s">
        <v>124</v>
      </c>
      <c r="D13" s="45"/>
      <c r="E13" s="45"/>
      <c r="F13" s="45"/>
      <c r="G13" s="45"/>
      <c r="H13" s="45"/>
    </row>
    <row r="14" spans="1:8" ht="15">
      <c r="A14" s="44"/>
      <c r="B14" s="44"/>
      <c r="C14" s="45" t="s">
        <v>210</v>
      </c>
      <c r="D14" s="45"/>
      <c r="E14" s="45"/>
      <c r="F14" s="45"/>
      <c r="G14" s="45"/>
      <c r="H14" s="45"/>
    </row>
    <row r="15" spans="1:8" ht="15">
      <c r="A15" s="44"/>
      <c r="B15" s="44"/>
      <c r="C15" s="45" t="s">
        <v>123</v>
      </c>
      <c r="D15" s="45"/>
      <c r="E15" s="45"/>
      <c r="F15" s="45"/>
      <c r="G15" s="45"/>
      <c r="H15" s="45"/>
    </row>
    <row r="16" spans="1:8" ht="15">
      <c r="A16" s="44"/>
      <c r="B16" s="44"/>
      <c r="C16" s="45" t="s">
        <v>211</v>
      </c>
      <c r="D16" s="45"/>
      <c r="E16" s="45"/>
      <c r="F16" s="45"/>
      <c r="G16" s="45"/>
      <c r="H16" s="45"/>
    </row>
    <row r="17" spans="1:8" ht="15">
      <c r="A17" s="44"/>
      <c r="B17" s="44"/>
      <c r="C17" s="45"/>
      <c r="D17" s="45"/>
      <c r="E17" s="45"/>
      <c r="F17" s="45"/>
      <c r="G17" s="45"/>
      <c r="H17" s="45"/>
    </row>
    <row r="18" spans="1:8" ht="15">
      <c r="A18" s="44"/>
      <c r="B18" s="44"/>
      <c r="C18" s="45"/>
      <c r="D18" s="45"/>
      <c r="E18" s="45"/>
      <c r="F18" s="45"/>
      <c r="G18" s="45"/>
      <c r="H18" s="45"/>
    </row>
    <row r="19" spans="1:8" ht="15">
      <c r="A19" s="44">
        <v>2</v>
      </c>
      <c r="B19" s="44"/>
      <c r="C19" s="16" t="s">
        <v>125</v>
      </c>
      <c r="D19" s="45"/>
      <c r="E19" s="45"/>
      <c r="F19" s="45"/>
      <c r="G19" s="45"/>
      <c r="H19" s="45"/>
    </row>
    <row r="20" spans="1:8" ht="15">
      <c r="A20" s="44"/>
      <c r="B20" s="44"/>
      <c r="C20" s="45"/>
      <c r="D20" s="45"/>
      <c r="E20" s="45"/>
      <c r="F20" s="45"/>
      <c r="G20" s="45"/>
      <c r="H20" s="45"/>
    </row>
    <row r="21" spans="1:8" ht="15">
      <c r="A21" s="44"/>
      <c r="B21" s="44"/>
      <c r="C21" s="45" t="s">
        <v>126</v>
      </c>
      <c r="D21" s="45"/>
      <c r="E21" s="45"/>
      <c r="F21" s="45"/>
      <c r="G21" s="45"/>
      <c r="H21" s="45"/>
    </row>
    <row r="22" spans="1:8" ht="15">
      <c r="A22" s="44"/>
      <c r="B22" s="44"/>
      <c r="C22" s="45" t="s">
        <v>212</v>
      </c>
      <c r="D22" s="45"/>
      <c r="E22" s="45"/>
      <c r="F22" s="45"/>
      <c r="G22" s="45"/>
      <c r="H22" s="45"/>
    </row>
    <row r="23" spans="1:8" ht="15">
      <c r="A23" s="44"/>
      <c r="B23" s="46"/>
      <c r="C23" s="45"/>
      <c r="D23" s="45"/>
      <c r="E23" s="45"/>
      <c r="F23" s="45"/>
      <c r="G23" s="45"/>
      <c r="H23" s="45"/>
    </row>
    <row r="24" spans="1:8" ht="15">
      <c r="A24" s="44"/>
      <c r="B24" s="46"/>
      <c r="C24" s="45"/>
      <c r="D24" s="45"/>
      <c r="E24" s="45"/>
      <c r="F24" s="45"/>
      <c r="G24" s="45"/>
      <c r="H24" s="45"/>
    </row>
    <row r="25" spans="1:8" ht="15">
      <c r="A25" s="44">
        <v>3</v>
      </c>
      <c r="B25" s="44"/>
      <c r="C25" s="16" t="s">
        <v>94</v>
      </c>
      <c r="D25" s="45"/>
      <c r="E25" s="45"/>
      <c r="F25" s="45"/>
      <c r="G25" s="45"/>
      <c r="H25" s="45"/>
    </row>
    <row r="26" spans="1:8" ht="15">
      <c r="A26" s="44"/>
      <c r="B26" s="44"/>
      <c r="C26" s="45"/>
      <c r="D26" s="45"/>
      <c r="E26" s="45"/>
      <c r="F26" s="45"/>
      <c r="G26" s="45"/>
      <c r="H26" s="45"/>
    </row>
    <row r="27" spans="1:8" ht="15">
      <c r="A27" s="44"/>
      <c r="B27" s="44"/>
      <c r="C27" s="45" t="s">
        <v>213</v>
      </c>
      <c r="D27" s="45"/>
      <c r="E27" s="45"/>
      <c r="F27" s="45"/>
      <c r="G27" s="45"/>
      <c r="H27" s="45"/>
    </row>
    <row r="28" spans="1:8" ht="15">
      <c r="A28" s="44"/>
      <c r="B28" s="44"/>
      <c r="C28" s="45" t="s">
        <v>127</v>
      </c>
      <c r="D28" s="45"/>
      <c r="E28" s="45"/>
      <c r="F28" s="45"/>
      <c r="G28" s="45"/>
      <c r="H28" s="45"/>
    </row>
    <row r="29" spans="1:8" ht="15">
      <c r="A29" s="44"/>
      <c r="B29" s="44"/>
      <c r="C29" s="45"/>
      <c r="D29" s="45"/>
      <c r="E29" s="45"/>
      <c r="F29" s="45"/>
      <c r="G29" s="45"/>
      <c r="H29" s="45"/>
    </row>
    <row r="30" spans="1:8" ht="15">
      <c r="A30" s="44"/>
      <c r="B30" s="44"/>
      <c r="C30" s="45"/>
      <c r="D30" s="45"/>
      <c r="E30" s="45"/>
      <c r="F30" s="45"/>
      <c r="G30" s="45"/>
      <c r="H30" s="45"/>
    </row>
    <row r="31" spans="1:8" ht="15">
      <c r="A31" s="44">
        <v>4</v>
      </c>
      <c r="B31" s="44"/>
      <c r="C31" s="16" t="s">
        <v>43</v>
      </c>
      <c r="D31" s="45"/>
      <c r="E31" s="45"/>
      <c r="F31" s="45"/>
      <c r="G31" s="45"/>
      <c r="H31" s="45"/>
    </row>
    <row r="32" spans="1:8" ht="15">
      <c r="A32" s="44"/>
      <c r="B32" s="44"/>
      <c r="C32" s="45"/>
      <c r="D32" s="45"/>
      <c r="E32" s="45"/>
      <c r="F32" s="45"/>
      <c r="G32" s="45"/>
      <c r="H32" s="45"/>
    </row>
    <row r="33" spans="1:8" ht="15">
      <c r="A33" s="44"/>
      <c r="B33" s="44"/>
      <c r="C33" s="45" t="s">
        <v>234</v>
      </c>
      <c r="D33" s="45"/>
      <c r="E33" s="45"/>
      <c r="F33" s="45"/>
      <c r="G33" s="45"/>
      <c r="H33" s="45"/>
    </row>
    <row r="34" spans="1:8" ht="15">
      <c r="A34" s="44"/>
      <c r="B34" s="44"/>
      <c r="C34" s="45"/>
      <c r="D34" s="45"/>
      <c r="E34" s="45"/>
      <c r="F34" s="45"/>
      <c r="G34" s="45"/>
      <c r="H34" s="45"/>
    </row>
    <row r="35" spans="1:8" ht="15">
      <c r="A35" s="44"/>
      <c r="B35" s="44"/>
      <c r="C35" s="45"/>
      <c r="D35" s="45"/>
      <c r="E35" s="45" t="s">
        <v>221</v>
      </c>
      <c r="F35" s="45"/>
      <c r="G35" s="45"/>
      <c r="H35" s="45"/>
    </row>
    <row r="36" spans="1:8" ht="15">
      <c r="A36" s="44">
        <v>5</v>
      </c>
      <c r="B36" s="44"/>
      <c r="C36" s="16" t="s">
        <v>146</v>
      </c>
      <c r="D36" s="45"/>
      <c r="E36" s="45"/>
      <c r="F36" s="45"/>
      <c r="G36" s="45"/>
      <c r="H36" s="45"/>
    </row>
    <row r="37" spans="1:8" ht="15">
      <c r="A37" s="44"/>
      <c r="B37" s="44"/>
      <c r="C37" s="45"/>
      <c r="D37" s="45"/>
      <c r="E37" s="45"/>
      <c r="F37" s="45"/>
      <c r="G37" s="45"/>
      <c r="H37" s="45"/>
    </row>
    <row r="38" spans="1:8" ht="15">
      <c r="A38" s="44"/>
      <c r="B38" s="44"/>
      <c r="C38" s="45" t="s">
        <v>148</v>
      </c>
      <c r="D38" s="45"/>
      <c r="E38" s="45"/>
      <c r="F38" s="45"/>
      <c r="G38" s="45"/>
      <c r="H38" s="45"/>
    </row>
    <row r="39" spans="1:8" ht="15">
      <c r="A39" s="44"/>
      <c r="B39" s="44"/>
      <c r="C39" s="45" t="s">
        <v>153</v>
      </c>
      <c r="D39" s="45"/>
      <c r="E39" s="45"/>
      <c r="F39" s="45"/>
      <c r="G39" s="45"/>
      <c r="H39" s="45"/>
    </row>
    <row r="40" spans="1:8" ht="15">
      <c r="A40" s="44"/>
      <c r="B40" s="44"/>
      <c r="C40" s="64"/>
      <c r="D40" s="45"/>
      <c r="E40" s="45"/>
      <c r="F40" s="45"/>
      <c r="G40" s="45"/>
      <c r="H40" s="45"/>
    </row>
    <row r="41" spans="1:8" ht="15">
      <c r="A41" s="44"/>
      <c r="B41" s="44"/>
      <c r="C41" s="45"/>
      <c r="D41" s="45"/>
      <c r="E41" s="45"/>
      <c r="F41" s="45"/>
      <c r="G41" s="45"/>
      <c r="H41" s="45"/>
    </row>
    <row r="42" spans="1:8" ht="15">
      <c r="A42" s="44">
        <v>6</v>
      </c>
      <c r="B42" s="44"/>
      <c r="C42" s="16" t="s">
        <v>70</v>
      </c>
      <c r="D42" s="45"/>
      <c r="E42" s="45"/>
      <c r="F42" s="45"/>
      <c r="G42" s="45"/>
      <c r="H42" s="45"/>
    </row>
    <row r="43" spans="1:8" ht="15">
      <c r="A43" s="44"/>
      <c r="B43" s="44"/>
      <c r="C43" s="45"/>
      <c r="D43" s="45"/>
      <c r="E43" s="45"/>
      <c r="F43" s="45"/>
      <c r="G43" s="45"/>
      <c r="H43" s="45"/>
    </row>
    <row r="44" spans="1:8" ht="15">
      <c r="A44" s="44"/>
      <c r="B44" s="44"/>
      <c r="C44" s="45" t="s">
        <v>108</v>
      </c>
      <c r="D44" s="45"/>
      <c r="E44" s="45"/>
      <c r="F44" s="45"/>
      <c r="G44" s="45"/>
      <c r="H44" s="45"/>
    </row>
    <row r="45" spans="1:8" ht="15">
      <c r="A45" s="44"/>
      <c r="B45" s="44"/>
      <c r="C45" s="45" t="s">
        <v>109</v>
      </c>
      <c r="D45" s="45"/>
      <c r="E45" s="45"/>
      <c r="F45" s="45"/>
      <c r="G45" s="45"/>
      <c r="H45" s="45"/>
    </row>
    <row r="46" spans="1:8" ht="15">
      <c r="A46" s="44"/>
      <c r="B46" s="44"/>
      <c r="C46" s="45"/>
      <c r="D46" s="45"/>
      <c r="E46" s="45"/>
      <c r="F46" s="45"/>
      <c r="G46" s="45"/>
      <c r="H46" s="45"/>
    </row>
    <row r="47" spans="1:8" ht="15">
      <c r="A47" s="44"/>
      <c r="B47" s="44"/>
      <c r="C47" s="45"/>
      <c r="D47" s="45"/>
      <c r="E47" s="45"/>
      <c r="F47" s="45"/>
      <c r="G47" s="45"/>
      <c r="H47" s="45"/>
    </row>
    <row r="48" spans="1:8" ht="15">
      <c r="A48" s="44">
        <v>7</v>
      </c>
      <c r="B48" s="44"/>
      <c r="C48" s="16" t="s">
        <v>110</v>
      </c>
      <c r="D48" s="45"/>
      <c r="E48" s="45"/>
      <c r="F48" s="45"/>
      <c r="G48" s="45"/>
      <c r="H48" s="45"/>
    </row>
    <row r="49" spans="1:8" ht="15">
      <c r="A49" s="44"/>
      <c r="B49" s="44"/>
      <c r="C49" s="45"/>
      <c r="D49" s="45"/>
      <c r="E49" s="45"/>
      <c r="F49" s="45"/>
      <c r="G49" s="45"/>
      <c r="H49" s="45"/>
    </row>
    <row r="50" spans="1:8" ht="15">
      <c r="A50" s="44"/>
      <c r="B50" s="44"/>
      <c r="C50" s="45" t="s">
        <v>188</v>
      </c>
      <c r="H50" s="45"/>
    </row>
    <row r="51" spans="1:8" ht="15">
      <c r="A51" s="44"/>
      <c r="B51" s="44"/>
      <c r="C51" s="45" t="s">
        <v>237</v>
      </c>
      <c r="H51" s="45"/>
    </row>
    <row r="52" spans="1:8" ht="15">
      <c r="A52" s="44"/>
      <c r="B52" s="44"/>
      <c r="C52" s="45"/>
      <c r="H52" s="45"/>
    </row>
    <row r="53" spans="1:8" ht="15">
      <c r="A53" s="44"/>
      <c r="B53" s="44"/>
      <c r="C53" s="45"/>
      <c r="F53" s="73" t="s">
        <v>238</v>
      </c>
      <c r="H53" s="45"/>
    </row>
    <row r="54" spans="1:8" ht="15">
      <c r="A54" s="44"/>
      <c r="B54" s="44"/>
      <c r="C54" s="45"/>
      <c r="F54" s="73" t="s">
        <v>239</v>
      </c>
      <c r="H54" s="45"/>
    </row>
    <row r="55" spans="1:8" ht="15">
      <c r="A55" s="44"/>
      <c r="B55" s="44"/>
      <c r="C55" s="45"/>
      <c r="F55" s="73"/>
      <c r="H55" s="45"/>
    </row>
    <row r="56" spans="1:8" ht="15">
      <c r="A56" s="44"/>
      <c r="B56" s="44"/>
      <c r="C56" s="45" t="s">
        <v>241</v>
      </c>
      <c r="F56" s="47">
        <v>3118</v>
      </c>
      <c r="H56" s="45"/>
    </row>
    <row r="57" spans="1:8" ht="15">
      <c r="A57" s="44"/>
      <c r="B57" s="44"/>
      <c r="C57" s="45" t="s">
        <v>240</v>
      </c>
      <c r="F57" s="47">
        <v>-11</v>
      </c>
      <c r="H57" s="45"/>
    </row>
    <row r="58" spans="1:8" ht="15">
      <c r="A58" s="44"/>
      <c r="B58" s="44"/>
      <c r="C58" s="45"/>
      <c r="F58" s="47"/>
      <c r="G58" s="45"/>
      <c r="H58" s="45"/>
    </row>
    <row r="59" spans="1:8" ht="15.75" thickBot="1">
      <c r="A59" s="44"/>
      <c r="B59" s="44"/>
      <c r="C59" s="45" t="s">
        <v>242</v>
      </c>
      <c r="D59" s="45"/>
      <c r="E59" s="45"/>
      <c r="F59" s="62">
        <f>SUM(F56:F57)</f>
        <v>3107</v>
      </c>
      <c r="G59" s="45"/>
      <c r="H59" s="45"/>
    </row>
    <row r="60" spans="1:8" ht="15.75" thickTop="1">
      <c r="A60" s="44"/>
      <c r="B60" s="44"/>
      <c r="C60" s="45"/>
      <c r="F60" s="73"/>
      <c r="H60" s="45"/>
    </row>
    <row r="61" spans="1:8" ht="15">
      <c r="A61" s="44"/>
      <c r="B61" s="44"/>
      <c r="C61" s="45"/>
      <c r="D61" s="45"/>
      <c r="E61" s="45"/>
      <c r="F61" s="57"/>
      <c r="G61" s="45"/>
      <c r="H61" s="45"/>
    </row>
    <row r="62" spans="1:8" ht="15">
      <c r="A62" s="44">
        <v>8</v>
      </c>
      <c r="B62" s="44"/>
      <c r="C62" s="16" t="s">
        <v>44</v>
      </c>
      <c r="D62" s="45"/>
      <c r="E62" s="45"/>
      <c r="F62" s="45"/>
      <c r="G62" s="45"/>
      <c r="H62" s="45"/>
    </row>
    <row r="63" spans="1:8" ht="15">
      <c r="A63" s="44"/>
      <c r="B63" s="44"/>
      <c r="C63" s="45"/>
      <c r="D63" s="45"/>
      <c r="E63" s="45"/>
      <c r="F63" s="45"/>
      <c r="G63" s="45"/>
      <c r="H63" s="45"/>
    </row>
    <row r="64" spans="1:8" ht="15">
      <c r="A64" s="44"/>
      <c r="B64" s="44"/>
      <c r="C64" s="45" t="s">
        <v>116</v>
      </c>
      <c r="D64" s="45"/>
      <c r="E64" s="45"/>
      <c r="F64" s="45"/>
      <c r="G64" s="45"/>
      <c r="H64" s="45"/>
    </row>
    <row r="65" spans="1:8" ht="15">
      <c r="A65" s="44"/>
      <c r="B65" s="44"/>
      <c r="C65" s="45"/>
      <c r="D65" s="45"/>
      <c r="E65" s="45"/>
      <c r="F65" s="45"/>
      <c r="G65" s="45"/>
      <c r="H65" s="45"/>
    </row>
    <row r="66" spans="1:8" ht="15">
      <c r="A66" s="44"/>
      <c r="B66" s="44"/>
      <c r="C66" s="45"/>
      <c r="D66" s="45"/>
      <c r="E66" s="45"/>
      <c r="F66" s="45"/>
      <c r="G66" s="45"/>
      <c r="H66" s="45"/>
    </row>
    <row r="67" spans="1:8" ht="15">
      <c r="A67" s="44">
        <v>9</v>
      </c>
      <c r="B67" s="44"/>
      <c r="C67" s="16" t="s">
        <v>45</v>
      </c>
      <c r="D67" s="45"/>
      <c r="E67" s="45"/>
      <c r="F67" s="45"/>
      <c r="G67" s="45"/>
      <c r="H67" s="45"/>
    </row>
    <row r="68" spans="1:8" ht="15">
      <c r="A68" s="44"/>
      <c r="B68" s="44"/>
      <c r="C68" s="45"/>
      <c r="D68" s="45"/>
      <c r="E68" s="45"/>
      <c r="F68" s="45"/>
      <c r="G68" s="45"/>
      <c r="H68" s="45"/>
    </row>
    <row r="69" spans="1:8" ht="15">
      <c r="A69" s="44"/>
      <c r="B69" s="44"/>
      <c r="C69" s="45" t="s">
        <v>46</v>
      </c>
      <c r="D69" s="45"/>
      <c r="E69" s="45"/>
      <c r="F69" s="45"/>
      <c r="G69" s="45"/>
      <c r="H69" s="45"/>
    </row>
    <row r="70" spans="1:8" ht="15">
      <c r="A70" s="44"/>
      <c r="B70" s="44"/>
      <c r="C70" s="45"/>
      <c r="D70" s="45"/>
      <c r="F70" s="45"/>
      <c r="G70" s="46" t="s">
        <v>80</v>
      </c>
      <c r="H70" s="45"/>
    </row>
    <row r="71" spans="1:8" ht="15">
      <c r="A71" s="44"/>
      <c r="B71" s="44"/>
      <c r="C71" s="45"/>
      <c r="D71" s="45"/>
      <c r="F71" s="46" t="s">
        <v>7</v>
      </c>
      <c r="G71" s="46" t="s">
        <v>81</v>
      </c>
      <c r="H71" s="45"/>
    </row>
    <row r="72" spans="1:8" ht="15">
      <c r="A72" s="44"/>
      <c r="B72" s="44"/>
      <c r="C72" s="45"/>
      <c r="D72" s="45"/>
      <c r="F72" s="48" t="s">
        <v>6</v>
      </c>
      <c r="G72" s="48" t="s">
        <v>6</v>
      </c>
      <c r="H72" s="45"/>
    </row>
    <row r="73" spans="1:8" ht="15">
      <c r="A73" s="44"/>
      <c r="B73" s="44"/>
      <c r="C73" s="45"/>
      <c r="D73" s="45"/>
      <c r="F73" s="47"/>
      <c r="G73" s="47"/>
      <c r="H73" s="45"/>
    </row>
    <row r="74" spans="1:8" ht="15">
      <c r="A74" s="44"/>
      <c r="B74" s="44"/>
      <c r="C74" s="45" t="s">
        <v>47</v>
      </c>
      <c r="D74" s="45"/>
      <c r="F74" s="47">
        <v>69804</v>
      </c>
      <c r="G74" s="47">
        <v>-4339</v>
      </c>
      <c r="H74" s="45"/>
    </row>
    <row r="75" spans="1:8" ht="15">
      <c r="A75" s="44"/>
      <c r="B75" s="44"/>
      <c r="C75" s="45" t="s">
        <v>151</v>
      </c>
      <c r="D75" s="45"/>
      <c r="F75" s="47">
        <v>18228</v>
      </c>
      <c r="G75" s="47">
        <v>171</v>
      </c>
      <c r="H75" s="45"/>
    </row>
    <row r="76" spans="1:8" ht="14.25" customHeight="1">
      <c r="A76" s="44"/>
      <c r="B76" s="44"/>
      <c r="C76" s="45" t="s">
        <v>215</v>
      </c>
      <c r="D76" s="45"/>
      <c r="F76" s="47">
        <v>0</v>
      </c>
      <c r="G76" s="47">
        <v>-2984</v>
      </c>
      <c r="H76" s="45"/>
    </row>
    <row r="77" spans="1:8" ht="15">
      <c r="A77" s="44"/>
      <c r="B77" s="44"/>
      <c r="C77" s="45"/>
      <c r="D77" s="45"/>
      <c r="F77" s="47"/>
      <c r="G77" s="47"/>
      <c r="H77" s="45"/>
    </row>
    <row r="78" spans="1:8" ht="15.75" thickBot="1">
      <c r="A78" s="44"/>
      <c r="B78" s="44"/>
      <c r="C78" s="45"/>
      <c r="D78" s="45"/>
      <c r="F78" s="62">
        <f>SUM(F74:F77)</f>
        <v>88032</v>
      </c>
      <c r="G78" s="62">
        <f>SUM(G74:G77)</f>
        <v>-7152</v>
      </c>
      <c r="H78" s="45"/>
    </row>
    <row r="79" spans="1:8" ht="15.75" thickTop="1">
      <c r="A79" s="45"/>
      <c r="B79" s="45"/>
      <c r="C79" s="45"/>
      <c r="D79" s="45"/>
      <c r="E79" s="45"/>
      <c r="F79" s="45"/>
      <c r="G79" s="45"/>
      <c r="H79" s="45"/>
    </row>
    <row r="80" spans="1:8" ht="15">
      <c r="A80" s="44"/>
      <c r="B80" s="44"/>
      <c r="C80" s="45"/>
      <c r="D80" s="45"/>
      <c r="E80" s="45"/>
      <c r="F80" s="45"/>
      <c r="G80" s="45"/>
      <c r="H80" s="45"/>
    </row>
    <row r="81" spans="1:8" ht="15">
      <c r="A81" s="44">
        <v>10</v>
      </c>
      <c r="B81" s="44"/>
      <c r="C81" s="16" t="s">
        <v>48</v>
      </c>
      <c r="D81" s="45"/>
      <c r="E81" s="45"/>
      <c r="F81" s="45"/>
      <c r="G81" s="45"/>
      <c r="H81" s="45"/>
    </row>
    <row r="82" spans="1:8" ht="15">
      <c r="A82" s="44"/>
      <c r="B82" s="44"/>
      <c r="C82" s="45"/>
      <c r="D82" s="45"/>
      <c r="E82" s="45"/>
      <c r="F82" s="45"/>
      <c r="G82" s="45"/>
      <c r="H82" s="45"/>
    </row>
    <row r="83" spans="1:8" ht="15">
      <c r="A83" s="44"/>
      <c r="B83" s="44"/>
      <c r="C83" s="45" t="s">
        <v>154</v>
      </c>
      <c r="D83" s="45"/>
      <c r="E83" s="45"/>
      <c r="F83" s="45"/>
      <c r="G83" s="45"/>
      <c r="H83" s="45"/>
    </row>
    <row r="84" spans="1:8" ht="15">
      <c r="A84" s="44"/>
      <c r="B84" s="44"/>
      <c r="C84" s="45" t="s">
        <v>155</v>
      </c>
      <c r="D84" s="45"/>
      <c r="E84" s="45"/>
      <c r="F84" s="45"/>
      <c r="G84" s="45"/>
      <c r="H84" s="45"/>
    </row>
    <row r="85" spans="1:8" ht="15">
      <c r="A85" s="44"/>
      <c r="B85" s="44"/>
      <c r="C85" s="45"/>
      <c r="D85" s="45"/>
      <c r="E85" s="45"/>
      <c r="F85" s="45"/>
      <c r="G85" s="45"/>
      <c r="H85" s="45"/>
    </row>
    <row r="86" spans="1:8" ht="15">
      <c r="A86" s="44"/>
      <c r="B86" s="44"/>
      <c r="C86" s="45"/>
      <c r="D86" s="45"/>
      <c r="E86" s="45"/>
      <c r="F86" s="45"/>
      <c r="G86" s="45"/>
      <c r="H86" s="45"/>
    </row>
    <row r="87" spans="1:8" ht="15">
      <c r="A87" s="44">
        <v>11</v>
      </c>
      <c r="B87" s="44"/>
      <c r="C87" s="16" t="s">
        <v>49</v>
      </c>
      <c r="D87" s="45"/>
      <c r="E87" s="45"/>
      <c r="F87" s="45"/>
      <c r="G87" s="45"/>
      <c r="H87" s="45"/>
    </row>
    <row r="88" spans="1:8" ht="15">
      <c r="A88" s="44"/>
      <c r="B88" s="44"/>
      <c r="C88" s="45"/>
      <c r="D88" s="45"/>
      <c r="E88" s="45"/>
      <c r="F88" s="45"/>
      <c r="G88" s="45"/>
      <c r="H88" s="45"/>
    </row>
    <row r="89" spans="1:8" ht="15">
      <c r="A89" s="44"/>
      <c r="B89" s="44"/>
      <c r="C89" s="45" t="s">
        <v>158</v>
      </c>
      <c r="D89" s="45"/>
      <c r="E89" s="45"/>
      <c r="F89" s="45"/>
      <c r="G89" s="45"/>
      <c r="H89" s="45"/>
    </row>
    <row r="90" spans="1:8" ht="15">
      <c r="A90" s="44"/>
      <c r="B90" s="44"/>
      <c r="C90" s="45" t="s">
        <v>214</v>
      </c>
      <c r="D90" s="45"/>
      <c r="E90" s="45"/>
      <c r="F90" s="45"/>
      <c r="G90" s="45"/>
      <c r="H90" s="45"/>
    </row>
    <row r="91" spans="1:8" ht="15">
      <c r="A91" s="44"/>
      <c r="B91" s="44"/>
      <c r="C91" s="45"/>
      <c r="D91" s="45"/>
      <c r="E91" s="45"/>
      <c r="F91" s="45"/>
      <c r="G91" s="45"/>
      <c r="H91" s="45"/>
    </row>
    <row r="92" spans="1:8" ht="15">
      <c r="A92" s="44"/>
      <c r="B92" s="44"/>
      <c r="C92" s="45"/>
      <c r="D92" s="45"/>
      <c r="E92" s="45"/>
      <c r="F92" s="45"/>
      <c r="G92" s="45"/>
      <c r="H92" s="45"/>
    </row>
    <row r="93" spans="1:8" ht="15">
      <c r="A93" s="44">
        <v>12</v>
      </c>
      <c r="B93" s="44"/>
      <c r="C93" s="16" t="s">
        <v>50</v>
      </c>
      <c r="D93" s="45"/>
      <c r="E93" s="45"/>
      <c r="F93" s="45"/>
      <c r="G93" s="45"/>
      <c r="H93" s="45"/>
    </row>
    <row r="94" spans="1:8" ht="15">
      <c r="A94" s="44"/>
      <c r="B94" s="44"/>
      <c r="C94" s="45"/>
      <c r="D94" s="45"/>
      <c r="E94" s="45"/>
      <c r="F94" s="45"/>
      <c r="G94" s="45"/>
      <c r="H94" s="45"/>
    </row>
    <row r="95" spans="1:8" ht="15">
      <c r="A95" s="44"/>
      <c r="B95" s="44"/>
      <c r="C95" s="45" t="s">
        <v>233</v>
      </c>
      <c r="D95" s="45"/>
      <c r="E95" s="45"/>
      <c r="F95" s="45"/>
      <c r="G95" s="45"/>
      <c r="H95" s="45"/>
    </row>
    <row r="96" spans="1:8" ht="15">
      <c r="A96" s="44"/>
      <c r="B96" s="44"/>
      <c r="C96" s="45"/>
      <c r="D96" s="45"/>
      <c r="E96" s="45"/>
      <c r="F96" s="45"/>
      <c r="G96" s="45"/>
      <c r="H96" s="45"/>
    </row>
    <row r="97" spans="1:8" ht="15">
      <c r="A97" s="44"/>
      <c r="B97" s="44"/>
      <c r="C97" s="45"/>
      <c r="D97" s="45"/>
      <c r="E97" s="45"/>
      <c r="F97" s="45"/>
      <c r="G97" s="45"/>
      <c r="H97" s="45"/>
    </row>
    <row r="98" spans="1:8" ht="15">
      <c r="A98" s="44">
        <v>13</v>
      </c>
      <c r="B98" s="44"/>
      <c r="C98" s="16" t="s">
        <v>51</v>
      </c>
      <c r="D98" s="45"/>
      <c r="E98" s="45"/>
      <c r="F98" s="45"/>
      <c r="G98" s="45"/>
      <c r="H98" s="45"/>
    </row>
    <row r="99" spans="1:8" ht="15">
      <c r="A99" s="44"/>
      <c r="B99" s="44"/>
      <c r="C99" s="45"/>
      <c r="D99" s="45"/>
      <c r="E99" s="45"/>
      <c r="F99" s="45"/>
      <c r="G99" s="45"/>
      <c r="H99" s="45"/>
    </row>
    <row r="100" spans="1:8" ht="15">
      <c r="A100" s="44"/>
      <c r="B100" s="44"/>
      <c r="C100" s="49" t="s">
        <v>86</v>
      </c>
      <c r="D100" s="45"/>
      <c r="E100" s="45"/>
      <c r="F100" s="45"/>
      <c r="G100" s="45"/>
      <c r="H100" s="45"/>
    </row>
    <row r="101" spans="1:8" ht="15">
      <c r="A101" s="44"/>
      <c r="B101" s="44"/>
      <c r="C101" s="45" t="s">
        <v>113</v>
      </c>
      <c r="D101" s="45"/>
      <c r="E101" s="45"/>
      <c r="F101" s="45"/>
      <c r="G101" s="45"/>
      <c r="H101" s="45"/>
    </row>
    <row r="102" spans="1:8" ht="15">
      <c r="A102" s="44"/>
      <c r="B102" s="44"/>
      <c r="C102" s="45" t="s">
        <v>235</v>
      </c>
      <c r="D102" s="45"/>
      <c r="E102" s="45"/>
      <c r="F102" s="45"/>
      <c r="G102" s="45"/>
      <c r="H102" s="45"/>
    </row>
    <row r="103" spans="1:8" ht="15">
      <c r="A103" s="44"/>
      <c r="B103" s="44"/>
      <c r="C103" s="45" t="s">
        <v>203</v>
      </c>
      <c r="D103" s="45"/>
      <c r="E103" s="45"/>
      <c r="F103" s="45"/>
      <c r="G103" s="45"/>
      <c r="H103" s="45"/>
    </row>
    <row r="104" spans="1:8" ht="15">
      <c r="A104" s="44"/>
      <c r="B104" s="44"/>
      <c r="C104" s="60"/>
      <c r="D104" s="45"/>
      <c r="E104" s="45"/>
      <c r="F104" s="45"/>
      <c r="G104" s="45"/>
      <c r="H104" s="45"/>
    </row>
    <row r="105" spans="1:8" ht="15">
      <c r="A105" s="44"/>
      <c r="B105" s="44"/>
      <c r="C105" s="49" t="s">
        <v>87</v>
      </c>
      <c r="D105" s="45"/>
      <c r="E105" s="45"/>
      <c r="F105" s="45"/>
      <c r="G105" s="45"/>
      <c r="H105" s="45"/>
    </row>
    <row r="106" spans="1:8" ht="15">
      <c r="A106" s="44"/>
      <c r="B106" s="44"/>
      <c r="C106" s="45" t="s">
        <v>88</v>
      </c>
      <c r="D106" s="45"/>
      <c r="E106" s="45"/>
      <c r="F106" s="45"/>
      <c r="G106" s="45"/>
      <c r="H106" s="45"/>
    </row>
    <row r="107" spans="1:8" ht="15">
      <c r="A107" s="44"/>
      <c r="B107" s="44"/>
      <c r="C107" s="45" t="s">
        <v>236</v>
      </c>
      <c r="D107" s="45"/>
      <c r="E107" s="45"/>
      <c r="F107" s="45"/>
      <c r="G107" s="45"/>
      <c r="H107" s="45"/>
    </row>
    <row r="108" spans="1:8" ht="15">
      <c r="A108" s="44"/>
      <c r="B108" s="44"/>
      <c r="C108" s="45"/>
      <c r="D108" s="45"/>
      <c r="E108" s="45"/>
      <c r="F108" s="45"/>
      <c r="G108" s="45"/>
      <c r="H108" s="45"/>
    </row>
    <row r="109" spans="1:8" ht="15">
      <c r="A109" s="44"/>
      <c r="B109" s="44"/>
      <c r="C109" s="45"/>
      <c r="D109" s="45"/>
      <c r="E109" s="45"/>
      <c r="F109" s="45"/>
      <c r="G109" s="45"/>
      <c r="H109" s="45"/>
    </row>
    <row r="110" spans="1:8" ht="15">
      <c r="A110" s="44">
        <v>14</v>
      </c>
      <c r="B110" s="44"/>
      <c r="C110" s="50" t="s">
        <v>137</v>
      </c>
      <c r="D110" s="45"/>
      <c r="E110" s="45"/>
      <c r="F110" s="45"/>
      <c r="G110" s="45"/>
      <c r="H110" s="45"/>
    </row>
    <row r="111" spans="1:8" ht="15">
      <c r="A111" s="44"/>
      <c r="B111" s="44"/>
      <c r="C111" s="45"/>
      <c r="D111" s="45"/>
      <c r="E111" s="45"/>
      <c r="F111" s="45"/>
      <c r="G111" s="45"/>
      <c r="H111" s="45"/>
    </row>
    <row r="112" spans="1:8" ht="15">
      <c r="A112" s="74">
        <v>14.1</v>
      </c>
      <c r="B112" s="44"/>
      <c r="C112" s="16" t="s">
        <v>82</v>
      </c>
      <c r="D112" s="45"/>
      <c r="E112" s="45"/>
      <c r="F112" s="45"/>
      <c r="G112" s="45"/>
      <c r="H112" s="45"/>
    </row>
    <row r="113" spans="1:8" ht="15">
      <c r="A113" s="44"/>
      <c r="B113" s="44"/>
      <c r="C113" s="45"/>
      <c r="D113" s="45"/>
      <c r="E113" s="45"/>
      <c r="F113" s="45"/>
      <c r="G113" s="45"/>
      <c r="H113" s="45"/>
    </row>
    <row r="114" spans="1:8" ht="15">
      <c r="A114" s="44"/>
      <c r="B114" s="44"/>
      <c r="C114" s="45" t="s">
        <v>252</v>
      </c>
      <c r="D114" s="45"/>
      <c r="E114" s="45"/>
      <c r="F114" s="45"/>
      <c r="G114" s="45"/>
      <c r="H114" s="45"/>
    </row>
    <row r="115" spans="1:8" ht="15">
      <c r="A115" s="44"/>
      <c r="B115" s="44"/>
      <c r="C115" s="45" t="s">
        <v>251</v>
      </c>
      <c r="D115" s="45"/>
      <c r="E115" s="45"/>
      <c r="F115" s="45"/>
      <c r="G115" s="45"/>
      <c r="H115" s="45"/>
    </row>
    <row r="116" spans="1:8" ht="15">
      <c r="A116" s="44"/>
      <c r="B116" s="44"/>
      <c r="C116" s="45" t="s">
        <v>254</v>
      </c>
      <c r="D116" s="45"/>
      <c r="E116" s="45"/>
      <c r="F116" s="45"/>
      <c r="G116" s="45"/>
      <c r="H116" s="45"/>
    </row>
    <row r="117" spans="1:8" ht="15">
      <c r="A117" s="44"/>
      <c r="B117" s="44"/>
      <c r="C117" s="45"/>
      <c r="D117" s="45"/>
      <c r="E117" s="45"/>
      <c r="F117" s="45"/>
      <c r="G117" s="45"/>
      <c r="H117" s="45"/>
    </row>
    <row r="118" spans="1:8" ht="15">
      <c r="A118" s="44"/>
      <c r="B118" s="44"/>
      <c r="C118" s="45" t="s">
        <v>150</v>
      </c>
      <c r="D118" s="45"/>
      <c r="E118" s="45"/>
      <c r="F118" s="45"/>
      <c r="G118" s="45"/>
      <c r="H118" s="45"/>
    </row>
    <row r="119" spans="1:8" ht="15">
      <c r="A119" s="44"/>
      <c r="B119" s="44"/>
      <c r="C119" s="45"/>
      <c r="D119" s="45"/>
      <c r="E119" s="45"/>
      <c r="F119" s="45"/>
      <c r="G119" s="45"/>
      <c r="H119" s="45"/>
    </row>
    <row r="120" spans="1:8" ht="15">
      <c r="A120" s="44"/>
      <c r="B120" s="44"/>
      <c r="C120" s="45"/>
      <c r="D120" s="45"/>
      <c r="E120" s="45"/>
      <c r="F120" s="45"/>
      <c r="G120" s="45"/>
      <c r="H120" s="45"/>
    </row>
    <row r="121" spans="1:8" ht="15">
      <c r="A121" s="51">
        <v>14.2</v>
      </c>
      <c r="B121" s="44"/>
      <c r="C121" s="16" t="s">
        <v>66</v>
      </c>
      <c r="D121" s="45"/>
      <c r="E121" s="45"/>
      <c r="F121" s="45"/>
      <c r="G121" s="45"/>
      <c r="H121" s="45"/>
    </row>
    <row r="122" spans="1:8" ht="15">
      <c r="A122" s="44"/>
      <c r="B122" s="44"/>
      <c r="C122" s="45"/>
      <c r="D122" s="45"/>
      <c r="E122" s="45"/>
      <c r="F122" s="45"/>
      <c r="G122" s="45"/>
      <c r="H122" s="45"/>
    </row>
    <row r="123" spans="1:8" ht="15">
      <c r="A123" s="44"/>
      <c r="B123" s="44"/>
      <c r="C123" s="45" t="s">
        <v>250</v>
      </c>
      <c r="D123" s="45"/>
      <c r="E123" s="45"/>
      <c r="F123" s="45"/>
      <c r="G123" s="45"/>
      <c r="H123" s="45"/>
    </row>
    <row r="124" spans="1:8" ht="15">
      <c r="A124" s="44"/>
      <c r="B124" s="44"/>
      <c r="C124" s="45" t="s">
        <v>253</v>
      </c>
      <c r="D124" s="45"/>
      <c r="E124" s="45"/>
      <c r="F124" s="45"/>
      <c r="G124" s="45"/>
      <c r="H124" s="45"/>
    </row>
    <row r="125" spans="1:8" ht="15">
      <c r="A125" s="44"/>
      <c r="B125" s="44"/>
      <c r="C125" s="45"/>
      <c r="D125" s="45"/>
      <c r="E125" s="45"/>
      <c r="F125" s="45"/>
      <c r="G125" s="45"/>
      <c r="H125" s="45"/>
    </row>
    <row r="126" spans="1:8" ht="15">
      <c r="A126" s="44"/>
      <c r="B126" s="44"/>
      <c r="C126" s="45" t="s">
        <v>249</v>
      </c>
      <c r="D126" s="45"/>
      <c r="E126" s="45"/>
      <c r="F126" s="45"/>
      <c r="G126" s="45"/>
      <c r="H126" s="45"/>
    </row>
    <row r="127" spans="1:8" ht="15">
      <c r="A127" s="44"/>
      <c r="B127" s="44"/>
      <c r="C127" s="45"/>
      <c r="D127" s="45"/>
      <c r="E127" s="45"/>
      <c r="F127" s="45"/>
      <c r="G127" s="45"/>
      <c r="H127" s="45" t="s">
        <v>157</v>
      </c>
    </row>
    <row r="128" spans="1:8" ht="15">
      <c r="A128" s="44"/>
      <c r="B128" s="44"/>
      <c r="C128" s="45"/>
      <c r="D128" s="45"/>
      <c r="E128" s="45"/>
      <c r="F128" s="45"/>
      <c r="G128" s="45"/>
      <c r="H128" s="45"/>
    </row>
    <row r="129" spans="1:8" ht="15">
      <c r="A129" s="51">
        <v>14.3</v>
      </c>
      <c r="B129" s="44"/>
      <c r="C129" s="16" t="s">
        <v>178</v>
      </c>
      <c r="D129" s="45"/>
      <c r="E129" s="45"/>
      <c r="F129" s="45"/>
      <c r="G129" s="45"/>
      <c r="H129" s="45"/>
    </row>
    <row r="130" spans="1:8" ht="15">
      <c r="A130" s="51"/>
      <c r="B130" s="44"/>
      <c r="C130" s="16"/>
      <c r="D130" s="45"/>
      <c r="E130" s="45"/>
      <c r="F130" s="45"/>
      <c r="G130" s="45"/>
      <c r="H130" s="45"/>
    </row>
    <row r="131" spans="1:8" ht="15">
      <c r="A131" s="51"/>
      <c r="B131" s="44"/>
      <c r="C131" s="45" t="s">
        <v>196</v>
      </c>
      <c r="D131" s="45"/>
      <c r="E131" s="45"/>
      <c r="F131" s="45"/>
      <c r="G131" s="45"/>
      <c r="H131" s="45"/>
    </row>
    <row r="132" spans="1:8" ht="15">
      <c r="A132" s="44"/>
      <c r="B132" s="44"/>
      <c r="C132" s="45" t="s">
        <v>197</v>
      </c>
      <c r="D132" s="45"/>
      <c r="E132" s="45"/>
      <c r="F132" s="45"/>
      <c r="G132" s="45"/>
      <c r="H132" s="45"/>
    </row>
    <row r="133" spans="1:8" ht="15">
      <c r="A133" s="44"/>
      <c r="B133" s="44"/>
      <c r="C133" s="45"/>
      <c r="D133" s="45"/>
      <c r="E133" s="45"/>
      <c r="F133" s="45"/>
      <c r="G133" s="45"/>
      <c r="H133" s="45"/>
    </row>
    <row r="134" spans="1:8" ht="15">
      <c r="A134" s="44"/>
      <c r="B134" s="44"/>
      <c r="C134" s="45"/>
      <c r="D134" s="45"/>
      <c r="E134" s="45"/>
      <c r="F134" s="45"/>
      <c r="G134" s="45"/>
      <c r="H134" s="45"/>
    </row>
    <row r="135" spans="1:8" ht="15">
      <c r="A135" s="51">
        <v>14.4</v>
      </c>
      <c r="B135" s="44"/>
      <c r="C135" s="16" t="s">
        <v>100</v>
      </c>
      <c r="D135" s="45"/>
      <c r="E135" s="45"/>
      <c r="F135" s="45"/>
      <c r="G135" s="45"/>
      <c r="H135" s="45"/>
    </row>
    <row r="136" spans="1:8" ht="15">
      <c r="A136" s="44"/>
      <c r="B136" s="44"/>
      <c r="C136" s="45"/>
      <c r="D136" s="45"/>
      <c r="E136" s="45"/>
      <c r="F136" s="45"/>
      <c r="G136" s="45"/>
      <c r="H136" s="45"/>
    </row>
    <row r="137" spans="1:8" ht="15">
      <c r="A137" s="44"/>
      <c r="B137" s="44"/>
      <c r="C137" s="45" t="s">
        <v>99</v>
      </c>
      <c r="D137" s="45"/>
      <c r="E137" s="45"/>
      <c r="F137" s="45"/>
      <c r="G137" s="45"/>
      <c r="H137" s="45"/>
    </row>
    <row r="138" spans="1:8" ht="15">
      <c r="A138" s="44"/>
      <c r="B138" s="44"/>
      <c r="C138" s="45"/>
      <c r="D138" s="45"/>
      <c r="E138" s="45"/>
      <c r="F138" s="45"/>
      <c r="G138" s="45"/>
      <c r="H138" s="45"/>
    </row>
    <row r="139" spans="1:8" ht="15">
      <c r="A139" s="44"/>
      <c r="B139" s="44"/>
      <c r="C139" s="45"/>
      <c r="D139" s="45"/>
      <c r="E139" s="45"/>
      <c r="F139" s="45"/>
      <c r="G139" s="45"/>
      <c r="H139" s="45"/>
    </row>
    <row r="140" spans="1:8" ht="15">
      <c r="A140" s="51">
        <v>14.5</v>
      </c>
      <c r="B140" s="44"/>
      <c r="C140" s="16" t="s">
        <v>11</v>
      </c>
      <c r="D140" s="45"/>
      <c r="E140" s="45"/>
      <c r="F140" s="45"/>
      <c r="G140" s="45"/>
      <c r="H140" s="45"/>
    </row>
    <row r="141" spans="1:8" ht="15">
      <c r="A141" s="44"/>
      <c r="B141" s="44"/>
      <c r="C141" s="45"/>
      <c r="D141" s="46" t="s">
        <v>52</v>
      </c>
      <c r="E141" s="46" t="s">
        <v>54</v>
      </c>
      <c r="F141" s="45"/>
      <c r="G141" s="45"/>
      <c r="H141" s="45"/>
    </row>
    <row r="142" spans="1:8" ht="15">
      <c r="A142" s="44"/>
      <c r="B142" s="44"/>
      <c r="C142" s="45"/>
      <c r="D142" s="46" t="s">
        <v>53</v>
      </c>
      <c r="E142" s="46" t="s">
        <v>5</v>
      </c>
      <c r="F142" s="45"/>
      <c r="G142" s="45"/>
      <c r="H142" s="45"/>
    </row>
    <row r="143" spans="1:8" ht="15">
      <c r="A143" s="44"/>
      <c r="B143" s="44"/>
      <c r="C143" s="45"/>
      <c r="D143" s="48" t="s">
        <v>6</v>
      </c>
      <c r="E143" s="48" t="s">
        <v>6</v>
      </c>
      <c r="F143" s="45"/>
      <c r="G143" s="45"/>
      <c r="H143" s="45"/>
    </row>
    <row r="144" spans="1:8" ht="15">
      <c r="A144" s="44"/>
      <c r="B144" s="44"/>
      <c r="C144" s="45"/>
      <c r="D144" s="45"/>
      <c r="E144" s="45"/>
      <c r="F144" s="45"/>
      <c r="G144" s="45"/>
      <c r="H144" s="45"/>
    </row>
    <row r="145" spans="1:8" ht="15">
      <c r="A145" s="44"/>
      <c r="B145" s="44"/>
      <c r="C145" s="45" t="s">
        <v>246</v>
      </c>
      <c r="D145" s="57">
        <f>-21</f>
        <v>-21</v>
      </c>
      <c r="E145" s="57">
        <f>-42</f>
        <v>-42</v>
      </c>
      <c r="F145" s="45"/>
      <c r="G145" s="45"/>
      <c r="H145" s="45"/>
    </row>
    <row r="146" spans="1:8" ht="15">
      <c r="A146" s="44"/>
      <c r="B146" s="44"/>
      <c r="C146" s="45" t="s">
        <v>247</v>
      </c>
      <c r="D146" s="57">
        <f>225-29</f>
        <v>196</v>
      </c>
      <c r="E146" s="57">
        <f>225-29</f>
        <v>196</v>
      </c>
      <c r="F146" s="45"/>
      <c r="G146" s="45"/>
      <c r="H146" s="45"/>
    </row>
    <row r="147" spans="1:8" ht="15">
      <c r="A147" s="44"/>
      <c r="B147" s="44"/>
      <c r="C147" s="45" t="s">
        <v>195</v>
      </c>
      <c r="D147" s="13">
        <v>0</v>
      </c>
      <c r="E147" s="13">
        <v>48</v>
      </c>
      <c r="F147" s="45"/>
      <c r="G147" s="45"/>
      <c r="H147" s="45"/>
    </row>
    <row r="148" spans="1:8" ht="15.75" thickBot="1">
      <c r="A148" s="44"/>
      <c r="B148" s="44"/>
      <c r="C148" s="45"/>
      <c r="D148" s="14">
        <f>SUM(D145:D147)</f>
        <v>175</v>
      </c>
      <c r="E148" s="14">
        <f>SUM(E145:E147)</f>
        <v>202</v>
      </c>
      <c r="F148" s="45"/>
      <c r="G148" s="45"/>
      <c r="H148" s="45"/>
    </row>
    <row r="149" spans="1:8" ht="15.75" thickTop="1">
      <c r="A149" s="44"/>
      <c r="B149" s="44"/>
      <c r="C149" s="45"/>
      <c r="D149" s="45"/>
      <c r="E149" s="45"/>
      <c r="F149" s="45"/>
      <c r="G149" s="45"/>
      <c r="H149" s="45"/>
    </row>
    <row r="150" spans="1:8" ht="15">
      <c r="A150" s="44"/>
      <c r="B150" s="44"/>
      <c r="C150" s="45" t="s">
        <v>245</v>
      </c>
      <c r="D150" s="45"/>
      <c r="E150" s="45"/>
      <c r="F150" s="45"/>
      <c r="G150" s="45"/>
      <c r="H150" s="45"/>
    </row>
    <row r="151" spans="1:8" ht="15">
      <c r="A151" s="44"/>
      <c r="B151" s="44"/>
      <c r="C151" s="45" t="s">
        <v>198</v>
      </c>
      <c r="D151" s="45"/>
      <c r="E151" s="45"/>
      <c r="F151" s="45"/>
      <c r="G151" s="45"/>
      <c r="H151" s="45"/>
    </row>
    <row r="152" spans="1:8" ht="15">
      <c r="A152" s="44"/>
      <c r="B152" s="44"/>
      <c r="C152" s="45"/>
      <c r="D152" s="45"/>
      <c r="E152" s="45"/>
      <c r="F152" s="45"/>
      <c r="G152" s="45"/>
      <c r="H152" s="45"/>
    </row>
    <row r="153" spans="1:8" ht="15">
      <c r="A153" s="44"/>
      <c r="B153" s="44"/>
      <c r="C153" s="45"/>
      <c r="D153" s="45"/>
      <c r="E153" s="45"/>
      <c r="F153" s="45"/>
      <c r="G153" s="45"/>
      <c r="H153" s="45"/>
    </row>
    <row r="154" spans="1:8" ht="15">
      <c r="A154" s="51">
        <v>14.6</v>
      </c>
      <c r="B154" s="44"/>
      <c r="C154" s="16" t="s">
        <v>55</v>
      </c>
      <c r="D154" s="45"/>
      <c r="E154" s="45"/>
      <c r="F154" s="45"/>
      <c r="G154" s="45"/>
      <c r="H154" s="45"/>
    </row>
    <row r="155" spans="1:8" ht="15">
      <c r="A155" s="44"/>
      <c r="B155" s="44"/>
      <c r="C155" s="45"/>
      <c r="D155" s="45"/>
      <c r="E155" s="45"/>
      <c r="F155" s="45"/>
      <c r="G155" s="45"/>
      <c r="H155" s="45"/>
    </row>
    <row r="156" spans="1:8" ht="15">
      <c r="A156" s="44"/>
      <c r="B156" s="44"/>
      <c r="C156" s="45" t="s">
        <v>58</v>
      </c>
      <c r="D156" s="45"/>
      <c r="E156" s="45"/>
      <c r="F156" s="45"/>
      <c r="G156" s="45"/>
      <c r="H156" s="45"/>
    </row>
    <row r="157" spans="1:8" ht="15">
      <c r="A157" s="44"/>
      <c r="B157" s="44"/>
      <c r="C157" s="45" t="s">
        <v>92</v>
      </c>
      <c r="D157" s="45"/>
      <c r="E157" s="45"/>
      <c r="F157" s="45"/>
      <c r="G157" s="45"/>
      <c r="H157" s="45"/>
    </row>
    <row r="158" spans="1:8" ht="15">
      <c r="A158" s="44"/>
      <c r="B158" s="44"/>
      <c r="C158" s="45"/>
      <c r="D158" s="45"/>
      <c r="E158" s="45"/>
      <c r="F158" s="45"/>
      <c r="G158" s="45"/>
      <c r="H158" s="45"/>
    </row>
    <row r="159" spans="1:8" ht="15">
      <c r="A159" s="44"/>
      <c r="B159" s="44"/>
      <c r="C159" s="45"/>
      <c r="D159" s="45"/>
      <c r="E159" s="45"/>
      <c r="F159" s="45"/>
      <c r="G159" s="45"/>
      <c r="H159" s="45"/>
    </row>
    <row r="160" spans="1:8" ht="15">
      <c r="A160" s="51">
        <v>14.7</v>
      </c>
      <c r="B160" s="44"/>
      <c r="C160" s="16" t="s">
        <v>56</v>
      </c>
      <c r="D160" s="45"/>
      <c r="E160" s="45"/>
      <c r="F160" s="45"/>
      <c r="G160" s="45"/>
      <c r="H160" s="45"/>
    </row>
    <row r="161" spans="1:8" ht="15">
      <c r="A161" s="44"/>
      <c r="B161" s="44"/>
      <c r="C161" s="45"/>
      <c r="D161" s="45"/>
      <c r="E161" s="45"/>
      <c r="F161" s="45"/>
      <c r="G161" s="45"/>
      <c r="H161" s="45"/>
    </row>
    <row r="162" spans="1:8" ht="15">
      <c r="A162" s="44"/>
      <c r="B162" s="44"/>
      <c r="C162" s="45" t="s">
        <v>90</v>
      </c>
      <c r="D162" s="45"/>
      <c r="E162" s="45"/>
      <c r="F162" s="45"/>
      <c r="G162" s="45"/>
      <c r="H162" s="45"/>
    </row>
    <row r="163" spans="1:8" ht="15">
      <c r="A163" s="44"/>
      <c r="B163" s="44"/>
      <c r="C163" s="45" t="s">
        <v>57</v>
      </c>
      <c r="D163" s="45"/>
      <c r="E163" s="45"/>
      <c r="F163" s="45"/>
      <c r="G163" s="45"/>
      <c r="H163" s="45"/>
    </row>
    <row r="164" spans="1:8" ht="15">
      <c r="A164" s="44"/>
      <c r="B164" s="44"/>
      <c r="C164" s="45"/>
      <c r="D164" s="45"/>
      <c r="E164" s="45"/>
      <c r="F164" s="45"/>
      <c r="G164" s="45"/>
      <c r="H164" s="45"/>
    </row>
    <row r="165" spans="1:8" ht="15">
      <c r="A165" s="44"/>
      <c r="B165" s="44"/>
      <c r="C165" s="45"/>
      <c r="D165" s="45"/>
      <c r="E165" s="45"/>
      <c r="F165" s="45"/>
      <c r="G165" s="45"/>
      <c r="H165" s="45"/>
    </row>
    <row r="166" spans="1:8" ht="15">
      <c r="A166" s="51">
        <v>14.8</v>
      </c>
      <c r="B166" s="44"/>
      <c r="C166" s="16" t="s">
        <v>91</v>
      </c>
      <c r="D166" s="45"/>
      <c r="E166" s="45"/>
      <c r="F166" s="45"/>
      <c r="G166" s="45"/>
      <c r="H166" s="45"/>
    </row>
    <row r="167" spans="1:8" ht="15">
      <c r="A167" s="44"/>
      <c r="B167" s="44"/>
      <c r="C167" s="45"/>
      <c r="D167" s="45"/>
      <c r="E167" s="45"/>
      <c r="F167" s="45"/>
      <c r="G167" s="45"/>
      <c r="H167" s="45"/>
    </row>
    <row r="168" spans="1:8" ht="15">
      <c r="A168" s="44"/>
      <c r="B168" s="44"/>
      <c r="C168" s="45" t="s">
        <v>102</v>
      </c>
      <c r="D168" s="45"/>
      <c r="E168" s="45"/>
      <c r="F168" s="45"/>
      <c r="G168" s="45"/>
      <c r="H168" s="45"/>
    </row>
    <row r="169" spans="1:8" ht="15">
      <c r="A169" s="44"/>
      <c r="B169" s="44"/>
      <c r="C169" s="45"/>
      <c r="D169" s="45"/>
      <c r="E169" s="45"/>
      <c r="F169" s="45"/>
      <c r="G169" s="45"/>
      <c r="H169" s="45"/>
    </row>
    <row r="170" spans="1:8" ht="15">
      <c r="A170" s="44"/>
      <c r="B170" s="44"/>
      <c r="C170" s="45"/>
      <c r="D170" s="45"/>
      <c r="E170" s="45"/>
      <c r="F170" s="45"/>
      <c r="G170" s="45"/>
      <c r="H170" s="45"/>
    </row>
    <row r="171" spans="1:8" ht="15">
      <c r="A171" s="51">
        <v>14.9</v>
      </c>
      <c r="B171" s="44"/>
      <c r="C171" s="16" t="s">
        <v>59</v>
      </c>
      <c r="D171" s="45"/>
      <c r="E171" s="45"/>
      <c r="F171" s="45"/>
      <c r="G171" s="45"/>
      <c r="H171" s="45"/>
    </row>
    <row r="172" spans="1:8" ht="15">
      <c r="A172" s="44"/>
      <c r="B172" s="44"/>
      <c r="C172" s="45"/>
      <c r="D172" s="45"/>
      <c r="E172" s="45"/>
      <c r="F172" s="45"/>
      <c r="G172" s="45"/>
      <c r="H172" s="45"/>
    </row>
    <row r="173" spans="1:8" ht="15">
      <c r="A173" s="44"/>
      <c r="B173" s="44"/>
      <c r="C173" s="45" t="s">
        <v>232</v>
      </c>
      <c r="D173" s="45"/>
      <c r="E173" s="45"/>
      <c r="F173" s="45"/>
      <c r="G173" s="45"/>
      <c r="H173" s="45"/>
    </row>
    <row r="174" spans="1:8" ht="15">
      <c r="A174" s="44"/>
      <c r="B174" s="44"/>
      <c r="C174" s="45"/>
      <c r="D174" s="45"/>
      <c r="E174" s="45"/>
      <c r="F174" s="45"/>
      <c r="G174" s="45"/>
      <c r="H174" s="45"/>
    </row>
    <row r="175" spans="1:8" ht="15">
      <c r="A175" s="44"/>
      <c r="B175" s="44"/>
      <c r="C175" s="45"/>
      <c r="D175" s="46" t="s">
        <v>60</v>
      </c>
      <c r="E175" s="46" t="s">
        <v>61</v>
      </c>
      <c r="F175" s="46"/>
      <c r="G175" s="45"/>
      <c r="H175" s="45"/>
    </row>
    <row r="176" spans="1:8" ht="15">
      <c r="A176" s="44"/>
      <c r="B176" s="44"/>
      <c r="C176" s="45"/>
      <c r="D176" s="46" t="s">
        <v>20</v>
      </c>
      <c r="E176" s="46" t="s">
        <v>20</v>
      </c>
      <c r="F176" s="46" t="s">
        <v>25</v>
      </c>
      <c r="G176" s="45"/>
      <c r="H176" s="45"/>
    </row>
    <row r="177" spans="1:8" ht="15">
      <c r="A177" s="44"/>
      <c r="B177" s="44"/>
      <c r="C177" s="45"/>
      <c r="D177" s="48" t="s">
        <v>6</v>
      </c>
      <c r="E177" s="48" t="s">
        <v>6</v>
      </c>
      <c r="F177" s="48" t="s">
        <v>6</v>
      </c>
      <c r="G177" s="45"/>
      <c r="H177" s="45"/>
    </row>
    <row r="178" spans="1:8" ht="15">
      <c r="A178" s="44"/>
      <c r="B178" s="44"/>
      <c r="C178" s="45"/>
      <c r="D178" s="45"/>
      <c r="E178" s="45"/>
      <c r="F178" s="45"/>
      <c r="G178" s="45"/>
      <c r="H178" s="45"/>
    </row>
    <row r="179" spans="1:8" ht="15">
      <c r="A179" s="44"/>
      <c r="B179" s="44"/>
      <c r="C179" s="45" t="s">
        <v>63</v>
      </c>
      <c r="D179" s="47">
        <f>BSheet!D49-E179</f>
        <v>32497</v>
      </c>
      <c r="E179" s="47">
        <v>35000</v>
      </c>
      <c r="F179" s="47">
        <f>SUM(D179:E179)</f>
        <v>67497</v>
      </c>
      <c r="G179" s="45"/>
      <c r="H179" s="45"/>
    </row>
    <row r="180" spans="1:8" ht="15">
      <c r="A180" s="44"/>
      <c r="B180" s="44"/>
      <c r="C180" s="45" t="s">
        <v>62</v>
      </c>
      <c r="D180" s="47">
        <f>BSheet!D43-Notes!E180</f>
        <v>17172</v>
      </c>
      <c r="E180" s="47">
        <v>20000</v>
      </c>
      <c r="F180" s="47">
        <f>SUM(D180:E180)</f>
        <v>37172</v>
      </c>
      <c r="G180" s="45"/>
      <c r="H180" s="45"/>
    </row>
    <row r="181" spans="1:8" ht="15">
      <c r="A181" s="44"/>
      <c r="B181" s="44"/>
      <c r="C181" s="45"/>
      <c r="D181" s="47"/>
      <c r="E181" s="47"/>
      <c r="F181" s="47"/>
      <c r="G181" s="45"/>
      <c r="H181" s="45"/>
    </row>
    <row r="182" spans="1:8" ht="15.75" thickBot="1">
      <c r="A182" s="44"/>
      <c r="B182" s="44"/>
      <c r="C182" s="45"/>
      <c r="D182" s="62">
        <f>SUM(D179:D180)</f>
        <v>49669</v>
      </c>
      <c r="E182" s="62">
        <f>SUM(E179:E180)</f>
        <v>55000</v>
      </c>
      <c r="F182" s="62">
        <f>SUM(F179:F180)</f>
        <v>104669</v>
      </c>
      <c r="G182" s="45"/>
      <c r="H182" s="45"/>
    </row>
    <row r="183" spans="1:8" ht="15.75" thickTop="1">
      <c r="A183" s="44"/>
      <c r="B183" s="44"/>
      <c r="C183" s="45"/>
      <c r="D183" s="45"/>
      <c r="E183" s="45"/>
      <c r="F183" s="45"/>
      <c r="G183" s="45"/>
      <c r="H183" s="45"/>
    </row>
    <row r="184" spans="1:8" ht="15">
      <c r="A184" s="44"/>
      <c r="B184" s="44"/>
      <c r="C184" s="45"/>
      <c r="D184" s="45"/>
      <c r="E184" s="45"/>
      <c r="F184" s="45"/>
      <c r="G184" s="45"/>
      <c r="H184" s="45"/>
    </row>
    <row r="185" spans="1:8" ht="15">
      <c r="A185" s="92" t="s">
        <v>179</v>
      </c>
      <c r="B185" s="44"/>
      <c r="C185" s="16" t="s">
        <v>64</v>
      </c>
      <c r="D185" s="45"/>
      <c r="E185" s="45"/>
      <c r="F185" s="45"/>
      <c r="G185" s="45"/>
      <c r="H185" s="45"/>
    </row>
    <row r="186" spans="1:8" ht="15">
      <c r="A186" s="44"/>
      <c r="B186" s="44"/>
      <c r="C186" s="45"/>
      <c r="D186" s="45"/>
      <c r="E186" s="45"/>
      <c r="F186" s="45"/>
      <c r="G186" s="45"/>
      <c r="H186" s="45"/>
    </row>
    <row r="187" spans="1:8" ht="15">
      <c r="A187" s="44"/>
      <c r="B187" s="44"/>
      <c r="C187" s="45" t="s">
        <v>243</v>
      </c>
      <c r="D187" s="45"/>
      <c r="E187" s="45"/>
      <c r="F187" s="45"/>
      <c r="G187" s="45"/>
      <c r="H187" s="45"/>
    </row>
    <row r="188" spans="1:8" ht="15">
      <c r="A188" s="44"/>
      <c r="B188" s="44"/>
      <c r="C188" s="45" t="s">
        <v>244</v>
      </c>
      <c r="D188" s="45"/>
      <c r="E188" s="45"/>
      <c r="F188" s="45"/>
      <c r="G188" s="45"/>
      <c r="H188" s="45"/>
    </row>
    <row r="189" spans="1:8" ht="15">
      <c r="A189" s="44"/>
      <c r="B189" s="44"/>
      <c r="C189" s="45"/>
      <c r="D189" s="45"/>
      <c r="E189" s="45"/>
      <c r="F189" s="45"/>
      <c r="G189" s="45"/>
      <c r="H189" s="45"/>
    </row>
    <row r="190" spans="1:8" ht="15">
      <c r="A190" s="44"/>
      <c r="B190" s="44"/>
      <c r="C190" s="45"/>
      <c r="D190" s="45"/>
      <c r="E190" s="45"/>
      <c r="F190" s="45"/>
      <c r="G190" s="45"/>
      <c r="H190" s="45"/>
    </row>
    <row r="191" spans="1:8" ht="15">
      <c r="A191" s="51">
        <v>14.11</v>
      </c>
      <c r="B191" s="44"/>
      <c r="C191" s="16" t="s">
        <v>65</v>
      </c>
      <c r="D191" s="45"/>
      <c r="E191" s="45"/>
      <c r="F191" s="45"/>
      <c r="G191" s="45"/>
      <c r="H191" s="45"/>
    </row>
    <row r="192" spans="1:8" ht="15">
      <c r="A192" s="44"/>
      <c r="B192" s="44"/>
      <c r="C192" s="45"/>
      <c r="D192" s="45"/>
      <c r="E192" s="45"/>
      <c r="F192" s="45"/>
      <c r="G192" s="45"/>
      <c r="H192" s="45"/>
    </row>
    <row r="193" spans="1:8" ht="15">
      <c r="A193" s="44"/>
      <c r="B193" s="44"/>
      <c r="C193" s="45" t="s">
        <v>248</v>
      </c>
      <c r="D193" s="45"/>
      <c r="E193" s="45"/>
      <c r="F193" s="45"/>
      <c r="G193" s="45"/>
      <c r="H193" s="45"/>
    </row>
    <row r="194" spans="1:8" ht="15">
      <c r="A194" s="44"/>
      <c r="B194" s="44"/>
      <c r="C194" s="45" t="s">
        <v>189</v>
      </c>
      <c r="D194" s="45"/>
      <c r="E194" s="45"/>
      <c r="F194" s="45"/>
      <c r="G194" s="45"/>
      <c r="H194" s="45"/>
    </row>
    <row r="195" spans="1:8" ht="15">
      <c r="A195" s="44"/>
      <c r="B195" s="44"/>
      <c r="C195" s="45" t="s">
        <v>190</v>
      </c>
      <c r="D195" s="45"/>
      <c r="E195" s="45"/>
      <c r="F195" s="45"/>
      <c r="G195" s="45"/>
      <c r="H195" s="45"/>
    </row>
    <row r="196" spans="1:8" ht="15">
      <c r="A196" s="44"/>
      <c r="B196" s="44"/>
      <c r="C196" s="45"/>
      <c r="D196" s="45"/>
      <c r="E196" s="45"/>
      <c r="F196" s="45"/>
      <c r="G196" s="45"/>
      <c r="H196" s="45"/>
    </row>
    <row r="197" spans="1:8" ht="15">
      <c r="A197" s="44"/>
      <c r="B197" s="44"/>
      <c r="C197" s="45" t="s">
        <v>194</v>
      </c>
      <c r="D197" s="45"/>
      <c r="E197" s="45"/>
      <c r="F197" s="45"/>
      <c r="G197" s="45"/>
      <c r="H197" s="45"/>
    </row>
    <row r="198" spans="1:8" ht="15">
      <c r="A198" s="44"/>
      <c r="B198" s="44"/>
      <c r="C198" s="45" t="s">
        <v>199</v>
      </c>
      <c r="D198" s="45"/>
      <c r="E198" s="45"/>
      <c r="F198" s="45"/>
      <c r="G198" s="45"/>
      <c r="H198" s="45"/>
    </row>
    <row r="199" spans="1:8" ht="15">
      <c r="A199" s="44"/>
      <c r="B199" s="44"/>
      <c r="C199" s="45" t="s">
        <v>201</v>
      </c>
      <c r="D199" s="45"/>
      <c r="E199" s="45"/>
      <c r="F199" s="45"/>
      <c r="G199" s="45"/>
      <c r="H199" s="45"/>
    </row>
    <row r="200" spans="1:8" ht="15">
      <c r="A200" s="44"/>
      <c r="B200" s="44"/>
      <c r="C200" s="45" t="s">
        <v>200</v>
      </c>
      <c r="D200" s="45"/>
      <c r="E200" s="45"/>
      <c r="F200" s="45"/>
      <c r="G200" s="45"/>
      <c r="H200" s="45"/>
    </row>
    <row r="201" spans="1:8" ht="15">
      <c r="A201" s="44"/>
      <c r="B201" s="44"/>
      <c r="C201" s="45"/>
      <c r="D201" s="45"/>
      <c r="E201" s="45"/>
      <c r="F201" s="45"/>
      <c r="G201" s="45"/>
      <c r="H201" s="45"/>
    </row>
    <row r="202" spans="1:8" ht="15">
      <c r="A202" s="44"/>
      <c r="B202" s="44"/>
      <c r="C202" s="45"/>
      <c r="D202" s="45"/>
      <c r="E202" s="45"/>
      <c r="F202" s="45"/>
      <c r="G202" s="45"/>
      <c r="H202" s="45"/>
    </row>
    <row r="203" spans="1:8" ht="15">
      <c r="A203" s="51">
        <v>14.12</v>
      </c>
      <c r="B203" s="45"/>
      <c r="C203" s="16" t="s">
        <v>67</v>
      </c>
      <c r="D203" s="45"/>
      <c r="E203" s="45"/>
      <c r="F203" s="45"/>
      <c r="G203" s="45"/>
      <c r="H203" s="45"/>
    </row>
    <row r="204" spans="1:8" ht="15">
      <c r="A204" s="51"/>
      <c r="B204" s="45"/>
      <c r="C204" s="16"/>
      <c r="D204" s="45"/>
      <c r="E204" s="45"/>
      <c r="F204" s="45"/>
      <c r="G204" s="45"/>
      <c r="H204" s="45"/>
    </row>
    <row r="205" spans="1:8" ht="15">
      <c r="A205" s="44"/>
      <c r="B205" s="44"/>
      <c r="C205" s="45" t="s">
        <v>111</v>
      </c>
      <c r="D205" s="45"/>
      <c r="E205" s="45"/>
      <c r="F205" s="45"/>
      <c r="G205" s="45"/>
      <c r="H205" s="45"/>
    </row>
    <row r="206" spans="1:8" ht="15">
      <c r="A206" s="44"/>
      <c r="B206" s="44"/>
      <c r="C206" s="45"/>
      <c r="D206" s="45"/>
      <c r="E206" s="45"/>
      <c r="F206" s="45"/>
      <c r="G206" s="45"/>
      <c r="H206" s="45"/>
    </row>
    <row r="207" spans="1:8" ht="15">
      <c r="A207" s="51"/>
      <c r="B207" s="45"/>
      <c r="C207" s="45"/>
      <c r="D207" s="45"/>
      <c r="E207" s="45"/>
      <c r="F207" s="45"/>
      <c r="G207" s="45"/>
      <c r="H207" s="45"/>
    </row>
    <row r="208" spans="1:8" ht="15">
      <c r="A208" s="51">
        <v>14.13</v>
      </c>
      <c r="B208" s="45"/>
      <c r="C208" s="16" t="s">
        <v>181</v>
      </c>
      <c r="D208" s="45"/>
      <c r="E208" s="45"/>
      <c r="F208" s="45"/>
      <c r="G208" s="45"/>
      <c r="H208" s="45"/>
    </row>
    <row r="209" spans="1:8" ht="15">
      <c r="A209" s="51"/>
      <c r="B209" s="45"/>
      <c r="C209" s="16"/>
      <c r="D209" s="45"/>
      <c r="E209" s="45"/>
      <c r="F209" s="45"/>
      <c r="G209" s="45"/>
      <c r="H209" s="45"/>
    </row>
    <row r="210" spans="1:8" ht="15">
      <c r="A210" s="51"/>
      <c r="B210" s="45"/>
      <c r="C210" s="16"/>
      <c r="D210" s="45"/>
      <c r="E210" s="52" t="s">
        <v>206</v>
      </c>
      <c r="F210" s="52" t="s">
        <v>183</v>
      </c>
      <c r="G210" s="52" t="s">
        <v>206</v>
      </c>
      <c r="H210" s="52" t="s">
        <v>183</v>
      </c>
    </row>
    <row r="211" spans="1:8" ht="15">
      <c r="A211" s="51"/>
      <c r="B211" s="45"/>
      <c r="C211" s="16"/>
      <c r="D211" s="45"/>
      <c r="E211" s="53" t="s">
        <v>1</v>
      </c>
      <c r="F211" s="53" t="s">
        <v>2</v>
      </c>
      <c r="G211" s="53" t="s">
        <v>4</v>
      </c>
      <c r="H211" s="53" t="s">
        <v>4</v>
      </c>
    </row>
    <row r="212" spans="1:8" ht="15">
      <c r="A212" s="51"/>
      <c r="B212" s="45"/>
      <c r="C212" s="45"/>
      <c r="D212" s="45"/>
      <c r="E212" s="53" t="s">
        <v>3</v>
      </c>
      <c r="F212" s="53" t="s">
        <v>3</v>
      </c>
      <c r="G212" s="53" t="s">
        <v>52</v>
      </c>
      <c r="H212" s="53" t="s">
        <v>52</v>
      </c>
    </row>
    <row r="213" spans="1:8" ht="15">
      <c r="A213" s="51"/>
      <c r="B213" s="45"/>
      <c r="C213" s="45"/>
      <c r="D213" s="45"/>
      <c r="E213" s="54" t="s">
        <v>225</v>
      </c>
      <c r="F213" s="54" t="s">
        <v>224</v>
      </c>
      <c r="G213" s="53" t="s">
        <v>5</v>
      </c>
      <c r="H213" s="53" t="s">
        <v>5</v>
      </c>
    </row>
    <row r="214" spans="1:8" ht="15">
      <c r="A214" s="51"/>
      <c r="B214" s="45"/>
      <c r="C214" s="45"/>
      <c r="D214" s="45"/>
      <c r="E214" s="55" t="s">
        <v>6</v>
      </c>
      <c r="F214" s="55" t="s">
        <v>6</v>
      </c>
      <c r="G214" s="55" t="s">
        <v>6</v>
      </c>
      <c r="H214" s="55" t="s">
        <v>6</v>
      </c>
    </row>
    <row r="215" spans="1:8" ht="15">
      <c r="A215" s="51"/>
      <c r="B215" s="45"/>
      <c r="C215" s="45"/>
      <c r="D215" s="56"/>
      <c r="E215" s="56"/>
      <c r="F215" s="56"/>
      <c r="G215" s="56"/>
      <c r="H215" s="45"/>
    </row>
    <row r="216" spans="1:8" ht="15">
      <c r="A216" s="51"/>
      <c r="B216" s="46" t="s">
        <v>117</v>
      </c>
      <c r="C216" s="49" t="s">
        <v>89</v>
      </c>
      <c r="D216" s="45"/>
      <c r="E216" s="45"/>
      <c r="F216" s="45"/>
      <c r="G216" s="45"/>
      <c r="H216" s="45"/>
    </row>
    <row r="217" spans="1:8" ht="15">
      <c r="A217" s="51"/>
      <c r="B217" s="45"/>
      <c r="C217" s="45" t="s">
        <v>143</v>
      </c>
      <c r="D217" s="45"/>
      <c r="E217" s="57">
        <f>+Income!B36</f>
        <v>-3269</v>
      </c>
      <c r="F217" s="57">
        <f>+Income!C36</f>
        <v>-3490</v>
      </c>
      <c r="G217" s="57">
        <f>+Income!D36</f>
        <v>-7013</v>
      </c>
      <c r="H217" s="57">
        <f>+Income!E36</f>
        <v>-3186</v>
      </c>
    </row>
    <row r="218" spans="1:8" ht="15">
      <c r="A218" s="51"/>
      <c r="B218" s="45"/>
      <c r="C218" s="45"/>
      <c r="D218" s="45"/>
      <c r="E218" s="57"/>
      <c r="F218" s="57"/>
      <c r="G218" s="57"/>
      <c r="H218" s="57"/>
    </row>
    <row r="219" spans="1:8" ht="15">
      <c r="A219" s="44"/>
      <c r="B219" s="45"/>
      <c r="C219" s="45" t="s">
        <v>112</v>
      </c>
      <c r="D219" s="45"/>
      <c r="E219" s="57">
        <v>84031</v>
      </c>
      <c r="F219" s="57">
        <v>84031</v>
      </c>
      <c r="G219" s="57">
        <v>84031</v>
      </c>
      <c r="H219" s="57">
        <v>84031</v>
      </c>
    </row>
    <row r="220" spans="1:8" ht="15">
      <c r="A220" s="44"/>
      <c r="B220" s="45"/>
      <c r="C220" s="45"/>
      <c r="D220" s="45"/>
      <c r="E220" s="57"/>
      <c r="F220" s="57"/>
      <c r="G220" s="57"/>
      <c r="H220" s="57"/>
    </row>
    <row r="221" spans="1:8" ht="15.75" thickBot="1">
      <c r="A221" s="44"/>
      <c r="B221" s="45"/>
      <c r="C221" s="45" t="s">
        <v>144</v>
      </c>
      <c r="D221" s="45"/>
      <c r="E221" s="59">
        <f>+E217/E219*100</f>
        <v>-3.89023098618367</v>
      </c>
      <c r="F221" s="59">
        <f>+F217/F219*100</f>
        <v>-4.153229165427045</v>
      </c>
      <c r="G221" s="59">
        <f>+G217/G219*100</f>
        <v>-8.345729552189072</v>
      </c>
      <c r="H221" s="59">
        <f>+H217/H219*100</f>
        <v>-3.7914579143411364</v>
      </c>
    </row>
    <row r="222" spans="1:8" ht="15">
      <c r="A222" s="44"/>
      <c r="B222" s="45"/>
      <c r="C222" s="45"/>
      <c r="D222" s="45"/>
      <c r="E222" s="57"/>
      <c r="F222" s="57"/>
      <c r="G222" s="57"/>
      <c r="H222" s="57"/>
    </row>
    <row r="223" spans="1:8" ht="15">
      <c r="A223" s="44"/>
      <c r="B223" s="45" t="s">
        <v>118</v>
      </c>
      <c r="C223" s="49" t="s">
        <v>119</v>
      </c>
      <c r="D223" s="45"/>
      <c r="E223" s="57"/>
      <c r="F223" s="57"/>
      <c r="G223" s="57"/>
      <c r="H223" s="57"/>
    </row>
    <row r="224" spans="1:8" ht="15">
      <c r="A224" s="44"/>
      <c r="B224" s="45"/>
      <c r="C224" s="45" t="s">
        <v>152</v>
      </c>
      <c r="D224" s="45"/>
      <c r="E224" s="63"/>
      <c r="F224" s="63"/>
      <c r="G224" s="63"/>
      <c r="H224" s="63"/>
    </row>
    <row r="225" spans="1:8" ht="15">
      <c r="A225" s="44"/>
      <c r="B225" s="45"/>
      <c r="C225" s="45"/>
      <c r="D225" s="45"/>
      <c r="E225" s="57"/>
      <c r="F225" s="57"/>
      <c r="G225" s="57"/>
      <c r="H225" s="57"/>
    </row>
    <row r="226" spans="1:8" ht="12.75">
      <c r="A226" s="38"/>
      <c r="E226" s="29"/>
      <c r="F226" s="29"/>
      <c r="G226" s="29"/>
      <c r="H226" s="29"/>
    </row>
    <row r="227" spans="5:8" ht="12.75">
      <c r="E227" s="13"/>
      <c r="F227" s="13"/>
      <c r="G227" s="13"/>
      <c r="H227" s="13"/>
    </row>
    <row r="228" spans="2:8" ht="12.75">
      <c r="B228" s="24"/>
      <c r="E228" s="13"/>
      <c r="F228" s="13"/>
      <c r="G228" s="13"/>
      <c r="H228" s="13"/>
    </row>
  </sheetData>
  <printOptions/>
  <pageMargins left="0.5511811023622047" right="0.29" top="0.62" bottom="0.87" header="0" footer="0"/>
  <pageSetup horizontalDpi="600" verticalDpi="600" orientation="portrait" paperSize="9" scale="69" r:id="rId1"/>
  <rowBreaks count="3" manualBreakCount="3">
    <brk id="66" max="8" man="1"/>
    <brk id="120" max="8" man="1"/>
    <brk id="18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Jerret Tan</cp:lastModifiedBy>
  <cp:lastPrinted>2010-03-17T09:40:47Z</cp:lastPrinted>
  <dcterms:created xsi:type="dcterms:W3CDTF">2002-11-22T07:29:43Z</dcterms:created>
  <dcterms:modified xsi:type="dcterms:W3CDTF">2010-03-26T08:02:29Z</dcterms:modified>
  <cp:category/>
  <cp:version/>
  <cp:contentType/>
  <cp:contentStatus/>
</cp:coreProperties>
</file>